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9440" windowHeight="9795" activeTab="1"/>
  </bookViews>
  <sheets>
    <sheet name="Dívky U8" sheetId="1" r:id="rId1"/>
    <sheet name="Kluci U8" sheetId="2" r:id="rId2"/>
    <sheet name="Dívky U10" sheetId="3" r:id="rId3"/>
    <sheet name="Kluci U10" sheetId="4" r:id="rId4"/>
    <sheet name="Dívky U12" sheetId="5" r:id="rId5"/>
    <sheet name="Kluci U12" sheetId="6" r:id="rId6"/>
    <sheet name="Dívky U14" sheetId="7" r:id="rId7"/>
    <sheet name="Kluci U14" sheetId="8" r:id="rId8"/>
  </sheets>
  <calcPr calcId="125725" iterateDelta="1E-4"/>
</workbook>
</file>

<file path=xl/calcChain.xml><?xml version="1.0" encoding="utf-8"?>
<calcChain xmlns="http://schemas.openxmlformats.org/spreadsheetml/2006/main">
  <c r="AD97" i="7"/>
  <c r="Y25" i="8"/>
  <c r="Z49" i="6"/>
  <c r="AB122" i="7"/>
  <c r="AB73"/>
  <c r="AD49" i="6"/>
  <c r="AB25" i="7"/>
  <c r="Y25"/>
  <c r="AD146" i="4"/>
  <c r="AD146" i="6"/>
  <c r="Y74" i="5"/>
  <c r="AB25" i="8"/>
  <c r="AB74"/>
  <c r="Y25" i="5"/>
  <c r="AB74"/>
  <c r="AB74" i="6"/>
  <c r="AB25" i="5"/>
  <c r="AB25" i="6"/>
  <c r="Y74" i="2"/>
  <c r="AB171" i="6"/>
  <c r="Y25" i="2"/>
  <c r="AB25"/>
  <c r="AB74"/>
  <c r="AB122" i="6"/>
  <c r="Z37" i="7"/>
  <c r="U37"/>
  <c r="Y25" i="3"/>
  <c r="AB74"/>
  <c r="AB25"/>
  <c r="Y74"/>
  <c r="AA49" i="4"/>
  <c r="AD49"/>
  <c r="U13" i="7"/>
  <c r="U37" i="8"/>
  <c r="Z61" i="7"/>
  <c r="U73"/>
  <c r="Z134"/>
  <c r="U13" i="8"/>
  <c r="Z110" i="7"/>
  <c r="U62" i="8"/>
  <c r="Z85" i="7"/>
  <c r="Z13"/>
  <c r="Z86" i="8"/>
  <c r="Z62"/>
  <c r="Z13"/>
  <c r="Z37"/>
  <c r="X43"/>
  <c r="U25" i="2"/>
  <c r="Z37"/>
  <c r="Z13"/>
  <c r="AB171" i="4"/>
  <c r="AB25"/>
  <c r="AB74"/>
  <c r="AB122"/>
  <c r="U37" i="5"/>
  <c r="U86"/>
  <c r="Z13" i="3"/>
  <c r="Z37"/>
  <c r="Z86"/>
  <c r="Z62"/>
  <c r="U13" i="5"/>
  <c r="Z86"/>
  <c r="Z62"/>
  <c r="U25" i="3"/>
  <c r="W35" i="1"/>
  <c r="Z86" i="2"/>
  <c r="Z37" i="5"/>
  <c r="Z13"/>
  <c r="W13" i="1"/>
  <c r="Z35"/>
  <c r="Z13"/>
  <c r="U86" i="6"/>
  <c r="Z62" i="2"/>
  <c r="U134" i="6"/>
  <c r="U159"/>
  <c r="U62"/>
  <c r="U37"/>
  <c r="U13"/>
  <c r="Z134"/>
  <c r="Z183"/>
  <c r="Z159"/>
  <c r="Z110"/>
  <c r="Z62"/>
  <c r="Z37"/>
  <c r="Z86"/>
  <c r="Z13"/>
  <c r="U37" i="4"/>
  <c r="U86"/>
  <c r="Z134"/>
  <c r="U171"/>
  <c r="U134"/>
  <c r="U110"/>
  <c r="Z183"/>
  <c r="Z110"/>
  <c r="U13"/>
  <c r="Z159"/>
  <c r="Z62"/>
  <c r="Z86"/>
  <c r="U62"/>
  <c r="X31" i="7"/>
  <c r="Z37" i="4"/>
  <c r="Z13"/>
  <c r="X19" i="7"/>
  <c r="X116"/>
  <c r="X7"/>
  <c r="X43"/>
  <c r="X79"/>
  <c r="X92" i="8"/>
  <c r="X67" i="7"/>
  <c r="X80" i="8"/>
  <c r="X31"/>
  <c r="X68"/>
  <c r="X56"/>
  <c r="X19"/>
  <c r="X7"/>
  <c r="X80" i="2"/>
  <c r="X31"/>
  <c r="X19"/>
  <c r="X19" i="1"/>
  <c r="X41"/>
  <c r="X7"/>
  <c r="X29"/>
  <c r="X80" i="5"/>
  <c r="X92"/>
  <c r="X177" i="6"/>
  <c r="X43" i="5"/>
  <c r="X31"/>
  <c r="X165" i="6"/>
  <c r="X19" i="5"/>
  <c r="X7"/>
  <c r="X189" i="6"/>
  <c r="X128"/>
  <c r="X153"/>
  <c r="X140"/>
  <c r="X116"/>
  <c r="X104"/>
  <c r="X92"/>
  <c r="X80"/>
  <c r="X19"/>
  <c r="X31"/>
  <c r="X56"/>
  <c r="X68"/>
  <c r="X43"/>
  <c r="X7"/>
  <c r="X19" i="3"/>
  <c r="X31"/>
  <c r="X80" i="4"/>
  <c r="X68"/>
  <c r="X92"/>
  <c r="X31"/>
  <c r="X56"/>
  <c r="X43"/>
  <c r="X7"/>
  <c r="X19"/>
  <c r="X177"/>
  <c r="X165"/>
  <c r="X140"/>
  <c r="X116"/>
  <c r="X128"/>
  <c r="X153"/>
  <c r="X104"/>
  <c r="X68" i="5"/>
  <c r="X56"/>
  <c r="X189" i="4"/>
  <c r="X80" i="3"/>
  <c r="X68"/>
  <c r="X68" i="2"/>
  <c r="M43" i="7" l="1"/>
  <c r="D49"/>
  <c r="B49"/>
  <c r="D48"/>
  <c r="B48"/>
  <c r="D47"/>
  <c r="B47"/>
  <c r="D46"/>
  <c r="B46"/>
  <c r="D45"/>
  <c r="B45"/>
  <c r="Q44"/>
  <c r="O44"/>
  <c r="M44"/>
  <c r="D44"/>
  <c r="B44"/>
  <c r="Q43"/>
  <c r="O43"/>
  <c r="D43"/>
  <c r="B43"/>
  <c r="Q42"/>
  <c r="O42"/>
  <c r="M42"/>
  <c r="D42"/>
  <c r="B42"/>
  <c r="Q41"/>
  <c r="O41"/>
  <c r="M41"/>
  <c r="D41"/>
  <c r="B41"/>
  <c r="Q40"/>
  <c r="O40"/>
  <c r="M40"/>
  <c r="D40"/>
  <c r="B40"/>
  <c r="D36"/>
  <c r="B36"/>
  <c r="D35"/>
  <c r="B35"/>
  <c r="D34"/>
  <c r="B34"/>
  <c r="D33"/>
  <c r="B33"/>
  <c r="D32"/>
  <c r="B32"/>
  <c r="Q31"/>
  <c r="O31"/>
  <c r="M31"/>
  <c r="D31"/>
  <c r="B31"/>
  <c r="Q30"/>
  <c r="O30"/>
  <c r="M30"/>
  <c r="D30"/>
  <c r="B30"/>
  <c r="Q29"/>
  <c r="O29"/>
  <c r="M29"/>
  <c r="D29"/>
  <c r="B29"/>
  <c r="Q28"/>
  <c r="O28"/>
  <c r="M28"/>
  <c r="D28"/>
  <c r="B28"/>
  <c r="Q27"/>
  <c r="O27"/>
  <c r="M27"/>
  <c r="D27"/>
  <c r="B27"/>
  <c r="O18"/>
  <c r="M18"/>
  <c r="O17"/>
  <c r="M17"/>
  <c r="O16"/>
  <c r="M16"/>
  <c r="O15"/>
  <c r="M15"/>
  <c r="Q18"/>
  <c r="Q17"/>
  <c r="Q16"/>
  <c r="Q15"/>
  <c r="M14"/>
  <c r="Q14"/>
  <c r="O14"/>
  <c r="D23"/>
  <c r="B23"/>
  <c r="D22"/>
  <c r="B22"/>
  <c r="D21"/>
  <c r="B21"/>
  <c r="D20"/>
  <c r="B20"/>
  <c r="D19"/>
  <c r="B19"/>
  <c r="D18"/>
  <c r="B18"/>
  <c r="D17"/>
  <c r="B17"/>
  <c r="D16"/>
  <c r="B16"/>
  <c r="D15"/>
  <c r="B15"/>
  <c r="D14"/>
  <c r="B14"/>
  <c r="P28" l="1"/>
  <c r="R28" s="1"/>
  <c r="O32"/>
  <c r="P42"/>
  <c r="P43"/>
  <c r="R43" s="1"/>
  <c r="M45"/>
  <c r="P44"/>
  <c r="R44" s="1"/>
  <c r="P30"/>
  <c r="M32"/>
  <c r="N32" s="1"/>
  <c r="P29"/>
  <c r="R29" s="1"/>
  <c r="P31"/>
  <c r="R31" s="1"/>
  <c r="O45"/>
  <c r="P41"/>
  <c r="R41" s="1"/>
  <c r="N45"/>
  <c r="R42"/>
  <c r="P40"/>
  <c r="R40" s="1"/>
  <c r="R30"/>
  <c r="P27"/>
  <c r="R27" s="1"/>
  <c r="O19"/>
  <c r="M19"/>
  <c r="P18"/>
  <c r="R18" s="1"/>
  <c r="P17"/>
  <c r="P16"/>
  <c r="P15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39" i="8"/>
  <c r="B39"/>
  <c r="D38"/>
  <c r="B38"/>
  <c r="Q37"/>
  <c r="O37"/>
  <c r="M37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D79" i="6"/>
  <c r="B79"/>
  <c r="D78"/>
  <c r="B78"/>
  <c r="Q77"/>
  <c r="O77"/>
  <c r="M77"/>
  <c r="D77"/>
  <c r="B77"/>
  <c r="Q76"/>
  <c r="O76"/>
  <c r="M76"/>
  <c r="D76"/>
  <c r="B76"/>
  <c r="Q75"/>
  <c r="O75"/>
  <c r="M75"/>
  <c r="D75"/>
  <c r="B75"/>
  <c r="Q74"/>
  <c r="O74"/>
  <c r="M74"/>
  <c r="D74"/>
  <c r="B74"/>
  <c r="D69"/>
  <c r="B69"/>
  <c r="D68"/>
  <c r="B68"/>
  <c r="Q67"/>
  <c r="O67"/>
  <c r="M67"/>
  <c r="D67"/>
  <c r="B67"/>
  <c r="Q66"/>
  <c r="O66"/>
  <c r="M66"/>
  <c r="D66"/>
  <c r="B66"/>
  <c r="Q65"/>
  <c r="O65"/>
  <c r="M65"/>
  <c r="D65"/>
  <c r="B65"/>
  <c r="Q64"/>
  <c r="O64"/>
  <c r="M64"/>
  <c r="D64"/>
  <c r="B64"/>
  <c r="D59"/>
  <c r="B59"/>
  <c r="D58"/>
  <c r="B58"/>
  <c r="Q57"/>
  <c r="O57"/>
  <c r="M57"/>
  <c r="D57"/>
  <c r="B57"/>
  <c r="Q56"/>
  <c r="O56"/>
  <c r="M56"/>
  <c r="D56"/>
  <c r="B56"/>
  <c r="Q55"/>
  <c r="O55"/>
  <c r="M55"/>
  <c r="D55"/>
  <c r="B55"/>
  <c r="Q54"/>
  <c r="O54"/>
  <c r="M54"/>
  <c r="D54"/>
  <c r="B54"/>
  <c r="D49"/>
  <c r="B49"/>
  <c r="D48"/>
  <c r="B48"/>
  <c r="Q47"/>
  <c r="O47"/>
  <c r="M47"/>
  <c r="D47"/>
  <c r="B47"/>
  <c r="Q46"/>
  <c r="O46"/>
  <c r="M46"/>
  <c r="D46"/>
  <c r="B46"/>
  <c r="Q45"/>
  <c r="O45"/>
  <c r="M45"/>
  <c r="D45"/>
  <c r="B45"/>
  <c r="Q44"/>
  <c r="O44"/>
  <c r="M44"/>
  <c r="D44"/>
  <c r="B44"/>
  <c r="D39"/>
  <c r="B39"/>
  <c r="D38"/>
  <c r="B38"/>
  <c r="Q37"/>
  <c r="O37"/>
  <c r="M37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P7" i="7" l="1"/>
  <c r="P16" i="8"/>
  <c r="R16" s="1"/>
  <c r="M18"/>
  <c r="P65" i="6"/>
  <c r="R65" s="1"/>
  <c r="P75"/>
  <c r="P55"/>
  <c r="R55" s="1"/>
  <c r="P45"/>
  <c r="P35"/>
  <c r="R35" s="1"/>
  <c r="O38"/>
  <c r="P37"/>
  <c r="O48"/>
  <c r="P47"/>
  <c r="R47" s="1"/>
  <c r="P25"/>
  <c r="R25" s="1"/>
  <c r="P15"/>
  <c r="O28"/>
  <c r="P27"/>
  <c r="R27" s="1"/>
  <c r="P6"/>
  <c r="O9"/>
  <c r="N9" s="1"/>
  <c r="P8"/>
  <c r="O18" i="8"/>
  <c r="O18" i="6"/>
  <c r="P17"/>
  <c r="R17" s="1"/>
  <c r="S43" i="7"/>
  <c r="S27"/>
  <c r="M9"/>
  <c r="P6" i="8"/>
  <c r="P15"/>
  <c r="R15" s="1"/>
  <c r="P17"/>
  <c r="R17" s="1"/>
  <c r="O28"/>
  <c r="P25"/>
  <c r="R25" s="1"/>
  <c r="P27"/>
  <c r="R27" s="1"/>
  <c r="O38"/>
  <c r="P35"/>
  <c r="R35" s="1"/>
  <c r="P37"/>
  <c r="R37" s="1"/>
  <c r="O9" i="7"/>
  <c r="N9" s="1"/>
  <c r="P6"/>
  <c r="P8"/>
  <c r="R8" s="1"/>
  <c r="S30"/>
  <c r="S31"/>
  <c r="S40"/>
  <c r="S41"/>
  <c r="S42"/>
  <c r="M9" i="6"/>
  <c r="P7"/>
  <c r="R7" s="1"/>
  <c r="M18"/>
  <c r="P16"/>
  <c r="M28"/>
  <c r="P26"/>
  <c r="R26" s="1"/>
  <c r="P34"/>
  <c r="P36"/>
  <c r="M48"/>
  <c r="P46"/>
  <c r="R46" s="1"/>
  <c r="S28" i="7"/>
  <c r="S29"/>
  <c r="S44"/>
  <c r="M9" i="8"/>
  <c r="O9"/>
  <c r="P7"/>
  <c r="R7" s="1"/>
  <c r="P8"/>
  <c r="R8" s="1"/>
  <c r="P56" i="6"/>
  <c r="R56" s="1"/>
  <c r="M58"/>
  <c r="O58"/>
  <c r="N58" s="1"/>
  <c r="P57"/>
  <c r="N19" i="7"/>
  <c r="R15"/>
  <c r="R17"/>
  <c r="R16"/>
  <c r="P14"/>
  <c r="R14" s="1"/>
  <c r="R6"/>
  <c r="R7"/>
  <c r="P5"/>
  <c r="R5" s="1"/>
  <c r="M28" i="8"/>
  <c r="P34"/>
  <c r="R34" s="1"/>
  <c r="P26"/>
  <c r="R26" s="1"/>
  <c r="P36"/>
  <c r="R36" s="1"/>
  <c r="R6"/>
  <c r="P5"/>
  <c r="R5" s="1"/>
  <c r="P14"/>
  <c r="R14" s="1"/>
  <c r="M38"/>
  <c r="P24"/>
  <c r="R24" s="1"/>
  <c r="P64" i="6"/>
  <c r="O68"/>
  <c r="P66"/>
  <c r="R66" s="1"/>
  <c r="P67"/>
  <c r="R67" s="1"/>
  <c r="P76"/>
  <c r="M78"/>
  <c r="O78"/>
  <c r="P77"/>
  <c r="R6"/>
  <c r="R8"/>
  <c r="R15"/>
  <c r="R37"/>
  <c r="R45"/>
  <c r="R57"/>
  <c r="R75"/>
  <c r="R77"/>
  <c r="N18"/>
  <c r="R16"/>
  <c r="R34"/>
  <c r="R36"/>
  <c r="R64"/>
  <c r="R76"/>
  <c r="P5"/>
  <c r="R5" s="1"/>
  <c r="P14"/>
  <c r="R14" s="1"/>
  <c r="M38"/>
  <c r="N38" s="1"/>
  <c r="P44"/>
  <c r="R44" s="1"/>
  <c r="M68"/>
  <c r="P74"/>
  <c r="R74" s="1"/>
  <c r="P24"/>
  <c r="R24" s="1"/>
  <c r="P54"/>
  <c r="R54" s="1"/>
  <c r="D39" i="5"/>
  <c r="B39"/>
  <c r="D38"/>
  <c r="B38"/>
  <c r="Q37"/>
  <c r="O37"/>
  <c r="M37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Q15" i="4"/>
  <c r="D79"/>
  <c r="B79"/>
  <c r="D78"/>
  <c r="B78"/>
  <c r="Q77"/>
  <c r="O77"/>
  <c r="M77"/>
  <c r="D77"/>
  <c r="B77"/>
  <c r="Q76"/>
  <c r="O76"/>
  <c r="M76"/>
  <c r="D76"/>
  <c r="B76"/>
  <c r="Q75"/>
  <c r="O75"/>
  <c r="M75"/>
  <c r="D75"/>
  <c r="B75"/>
  <c r="Q74"/>
  <c r="O74"/>
  <c r="M74"/>
  <c r="D74"/>
  <c r="B74"/>
  <c r="D69"/>
  <c r="B69"/>
  <c r="D68"/>
  <c r="B68"/>
  <c r="Q67"/>
  <c r="O67"/>
  <c r="M67"/>
  <c r="D67"/>
  <c r="B67"/>
  <c r="Q66"/>
  <c r="O66"/>
  <c r="M66"/>
  <c r="D66"/>
  <c r="B66"/>
  <c r="Q65"/>
  <c r="O65"/>
  <c r="M65"/>
  <c r="D65"/>
  <c r="B65"/>
  <c r="Q64"/>
  <c r="O64"/>
  <c r="O68" s="1"/>
  <c r="M64"/>
  <c r="D64"/>
  <c r="B64"/>
  <c r="D59"/>
  <c r="B59"/>
  <c r="D58"/>
  <c r="B58"/>
  <c r="Q57"/>
  <c r="O57"/>
  <c r="M57"/>
  <c r="D57"/>
  <c r="B57"/>
  <c r="Q56"/>
  <c r="O56"/>
  <c r="M56"/>
  <c r="D56"/>
  <c r="B56"/>
  <c r="Q55"/>
  <c r="O55"/>
  <c r="M55"/>
  <c r="D55"/>
  <c r="B55"/>
  <c r="Q54"/>
  <c r="O54"/>
  <c r="O58" s="1"/>
  <c r="M54"/>
  <c r="D54"/>
  <c r="B54"/>
  <c r="D49"/>
  <c r="B49"/>
  <c r="D48"/>
  <c r="B48"/>
  <c r="Q47"/>
  <c r="O47"/>
  <c r="M47"/>
  <c r="D47"/>
  <c r="B47"/>
  <c r="Q46"/>
  <c r="O46"/>
  <c r="M46"/>
  <c r="D46"/>
  <c r="B46"/>
  <c r="Q45"/>
  <c r="O45"/>
  <c r="M45"/>
  <c r="D45"/>
  <c r="B45"/>
  <c r="Q44"/>
  <c r="O44"/>
  <c r="M44"/>
  <c r="D44"/>
  <c r="B44"/>
  <c r="D39"/>
  <c r="B39"/>
  <c r="D38"/>
  <c r="B38"/>
  <c r="Q37"/>
  <c r="O37"/>
  <c r="M37"/>
  <c r="D37"/>
  <c r="B37"/>
  <c r="Q36"/>
  <c r="O36"/>
  <c r="M36"/>
  <c r="D36"/>
  <c r="B36"/>
  <c r="Q35"/>
  <c r="O35"/>
  <c r="M35"/>
  <c r="D35"/>
  <c r="B35"/>
  <c r="Q34"/>
  <c r="O34"/>
  <c r="M34"/>
  <c r="D34"/>
  <c r="B34"/>
  <c r="D29"/>
  <c r="B29"/>
  <c r="D28"/>
  <c r="B28"/>
  <c r="Q27"/>
  <c r="O27"/>
  <c r="M27"/>
  <c r="D27"/>
  <c r="B27"/>
  <c r="Q26"/>
  <c r="O26"/>
  <c r="M26"/>
  <c r="D26"/>
  <c r="B26"/>
  <c r="Q25"/>
  <c r="O25"/>
  <c r="M25"/>
  <c r="D25"/>
  <c r="B25"/>
  <c r="Q24"/>
  <c r="O24"/>
  <c r="M24"/>
  <c r="D24"/>
  <c r="B24"/>
  <c r="D19"/>
  <c r="B19"/>
  <c r="D18"/>
  <c r="B18"/>
  <c r="Q17"/>
  <c r="O17"/>
  <c r="M17"/>
  <c r="D17"/>
  <c r="B17"/>
  <c r="Q16"/>
  <c r="O16"/>
  <c r="M16"/>
  <c r="D16"/>
  <c r="B16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M9" s="1"/>
  <c r="D5"/>
  <c r="B5"/>
  <c r="D28" i="3"/>
  <c r="B28"/>
  <c r="D27"/>
  <c r="B27"/>
  <c r="Q26"/>
  <c r="O26"/>
  <c r="M26"/>
  <c r="D26"/>
  <c r="B26"/>
  <c r="Q25"/>
  <c r="O25"/>
  <c r="M25"/>
  <c r="D25"/>
  <c r="B25"/>
  <c r="Q24"/>
  <c r="O24"/>
  <c r="M24"/>
  <c r="D24"/>
  <c r="B24"/>
  <c r="Q23"/>
  <c r="O23"/>
  <c r="M23"/>
  <c r="D23"/>
  <c r="B23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N68" i="6" l="1"/>
  <c r="P67" i="4"/>
  <c r="N28" i="8"/>
  <c r="O38" i="5"/>
  <c r="P35"/>
  <c r="O78" i="4"/>
  <c r="P57"/>
  <c r="O38"/>
  <c r="O28"/>
  <c r="M18"/>
  <c r="P17"/>
  <c r="N18" i="8"/>
  <c r="S54" i="6"/>
  <c r="N9" i="8"/>
  <c r="V34" i="7"/>
  <c r="N48" i="6"/>
  <c r="S44"/>
  <c r="N28"/>
  <c r="S24"/>
  <c r="S5"/>
  <c r="P6" i="5"/>
  <c r="P15"/>
  <c r="O18"/>
  <c r="P17"/>
  <c r="R17" s="1"/>
  <c r="P25"/>
  <c r="R25" s="1"/>
  <c r="O9"/>
  <c r="P8"/>
  <c r="R8" s="1"/>
  <c r="P65" i="4"/>
  <c r="P75"/>
  <c r="M78"/>
  <c r="N78" s="1"/>
  <c r="P77"/>
  <c r="M68"/>
  <c r="N68" s="1"/>
  <c r="P47"/>
  <c r="P55"/>
  <c r="R55" s="1"/>
  <c r="P35"/>
  <c r="R35" s="1"/>
  <c r="O48"/>
  <c r="P45"/>
  <c r="P27"/>
  <c r="P25"/>
  <c r="P37"/>
  <c r="P24" i="3"/>
  <c r="R24" s="1"/>
  <c r="P15"/>
  <c r="M18"/>
  <c r="R15"/>
  <c r="O18"/>
  <c r="P17"/>
  <c r="R17" s="1"/>
  <c r="P6"/>
  <c r="R6" s="1"/>
  <c r="M9"/>
  <c r="P7" i="4"/>
  <c r="O9"/>
  <c r="N9" s="1"/>
  <c r="O9" i="3"/>
  <c r="P8"/>
  <c r="R8" s="1"/>
  <c r="N38" i="8"/>
  <c r="X104" i="7"/>
  <c r="S16"/>
  <c r="V46"/>
  <c r="V10"/>
  <c r="X140"/>
  <c r="V113"/>
  <c r="V76"/>
  <c r="P7" i="3"/>
  <c r="R7" s="1"/>
  <c r="P16"/>
  <c r="R16" s="1"/>
  <c r="S36" i="6"/>
  <c r="S5" i="7"/>
  <c r="V82"/>
  <c r="P6" i="4"/>
  <c r="R6" s="1"/>
  <c r="P8"/>
  <c r="R8" s="1"/>
  <c r="O18"/>
  <c r="N18" s="1"/>
  <c r="P15"/>
  <c r="P16"/>
  <c r="M28"/>
  <c r="N28" s="1"/>
  <c r="P26"/>
  <c r="R26" s="1"/>
  <c r="P34"/>
  <c r="R34" s="1"/>
  <c r="P36"/>
  <c r="R36" s="1"/>
  <c r="M48"/>
  <c r="P46"/>
  <c r="M58"/>
  <c r="N58" s="1"/>
  <c r="P56"/>
  <c r="R56" s="1"/>
  <c r="P66"/>
  <c r="R66" s="1"/>
  <c r="P76"/>
  <c r="R76" s="1"/>
  <c r="M9" i="5"/>
  <c r="P7"/>
  <c r="M18"/>
  <c r="N18" s="1"/>
  <c r="P16"/>
  <c r="R16" s="1"/>
  <c r="V22" i="7"/>
  <c r="V64"/>
  <c r="S5" i="8"/>
  <c r="S15" i="7"/>
  <c r="S17"/>
  <c r="S14"/>
  <c r="S18"/>
  <c r="S6"/>
  <c r="S7"/>
  <c r="S8"/>
  <c r="S36" i="8"/>
  <c r="S24"/>
  <c r="S27"/>
  <c r="S14"/>
  <c r="S16"/>
  <c r="S15"/>
  <c r="S34"/>
  <c r="S35"/>
  <c r="S25"/>
  <c r="S6"/>
  <c r="S26"/>
  <c r="S7"/>
  <c r="S37"/>
  <c r="S17"/>
  <c r="S8"/>
  <c r="S66" i="6"/>
  <c r="N78"/>
  <c r="S74"/>
  <c r="S14"/>
  <c r="S17"/>
  <c r="S64"/>
  <c r="S46"/>
  <c r="S34"/>
  <c r="S7"/>
  <c r="S75"/>
  <c r="S65"/>
  <c r="S55"/>
  <c r="S45"/>
  <c r="S35"/>
  <c r="S25"/>
  <c r="S15"/>
  <c r="S6"/>
  <c r="V4" s="1"/>
  <c r="S76"/>
  <c r="S56"/>
  <c r="S26"/>
  <c r="S16"/>
  <c r="S77"/>
  <c r="S67"/>
  <c r="S57"/>
  <c r="S47"/>
  <c r="S37"/>
  <c r="S27"/>
  <c r="S8"/>
  <c r="P36" i="5"/>
  <c r="R36" s="1"/>
  <c r="M38"/>
  <c r="N38" s="1"/>
  <c r="P37"/>
  <c r="R37" s="1"/>
  <c r="P26"/>
  <c r="R26" s="1"/>
  <c r="M28"/>
  <c r="O28"/>
  <c r="P27"/>
  <c r="R27" s="1"/>
  <c r="R6"/>
  <c r="R15"/>
  <c r="R35"/>
  <c r="R7"/>
  <c r="P14"/>
  <c r="R14" s="1"/>
  <c r="P34"/>
  <c r="R34" s="1"/>
  <c r="P5"/>
  <c r="R5" s="1"/>
  <c r="P24"/>
  <c r="R24" s="1"/>
  <c r="R75" i="4"/>
  <c r="R77"/>
  <c r="P74"/>
  <c r="R74" s="1"/>
  <c r="R65"/>
  <c r="R67"/>
  <c r="P64"/>
  <c r="R64" s="1"/>
  <c r="R57"/>
  <c r="P54"/>
  <c r="R54" s="1"/>
  <c r="R45"/>
  <c r="R47"/>
  <c r="R46"/>
  <c r="P44"/>
  <c r="R44" s="1"/>
  <c r="R37"/>
  <c r="M38"/>
  <c r="N38" s="1"/>
  <c r="R25"/>
  <c r="R27"/>
  <c r="P24"/>
  <c r="R24" s="1"/>
  <c r="R15"/>
  <c r="R17"/>
  <c r="R7"/>
  <c r="R16"/>
  <c r="P14"/>
  <c r="R14" s="1"/>
  <c r="P5"/>
  <c r="R5" s="1"/>
  <c r="P25" i="3"/>
  <c r="R25" s="1"/>
  <c r="M27"/>
  <c r="O27"/>
  <c r="P26"/>
  <c r="R26"/>
  <c r="P5"/>
  <c r="R5" s="1"/>
  <c r="P14"/>
  <c r="R14" s="1"/>
  <c r="P23"/>
  <c r="R23" s="1"/>
  <c r="D28" i="2"/>
  <c r="B28"/>
  <c r="D27"/>
  <c r="B27"/>
  <c r="Q26"/>
  <c r="O26"/>
  <c r="M26"/>
  <c r="D26"/>
  <c r="B26"/>
  <c r="Q25"/>
  <c r="O25"/>
  <c r="M25"/>
  <c r="D25"/>
  <c r="B25"/>
  <c r="Q24"/>
  <c r="O24"/>
  <c r="M24"/>
  <c r="D24"/>
  <c r="B24"/>
  <c r="Q23"/>
  <c r="O23"/>
  <c r="M23"/>
  <c r="D23"/>
  <c r="B23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D10"/>
  <c r="B10"/>
  <c r="D9"/>
  <c r="B9"/>
  <c r="Q8"/>
  <c r="O8"/>
  <c r="M8"/>
  <c r="D8"/>
  <c r="B8"/>
  <c r="Q7"/>
  <c r="O7"/>
  <c r="M7"/>
  <c r="D7"/>
  <c r="B7"/>
  <c r="Q6"/>
  <c r="O6"/>
  <c r="M6"/>
  <c r="D6"/>
  <c r="B6"/>
  <c r="Q5"/>
  <c r="O5"/>
  <c r="M5"/>
  <c r="D5"/>
  <c r="B5"/>
  <c r="B28" i="1"/>
  <c r="D27"/>
  <c r="B27"/>
  <c r="D25"/>
  <c r="B25"/>
  <c r="D26"/>
  <c r="B26"/>
  <c r="D19"/>
  <c r="B19"/>
  <c r="D18"/>
  <c r="B18"/>
  <c r="Q17"/>
  <c r="O17"/>
  <c r="M17"/>
  <c r="D17"/>
  <c r="B17"/>
  <c r="Q16"/>
  <c r="O16"/>
  <c r="M16"/>
  <c r="D16"/>
  <c r="B16"/>
  <c r="Q15"/>
  <c r="O15"/>
  <c r="M15"/>
  <c r="D15"/>
  <c r="B15"/>
  <c r="Q14"/>
  <c r="O14"/>
  <c r="M14"/>
  <c r="D14"/>
  <c r="B14"/>
  <c r="Q8"/>
  <c r="Q7"/>
  <c r="Q6"/>
  <c r="Q5"/>
  <c r="O8"/>
  <c r="M8"/>
  <c r="O7"/>
  <c r="M7"/>
  <c r="O6"/>
  <c r="O5"/>
  <c r="M5"/>
  <c r="B10"/>
  <c r="D10"/>
  <c r="D9"/>
  <c r="B9"/>
  <c r="D8"/>
  <c r="B8"/>
  <c r="D7"/>
  <c r="B7"/>
  <c r="D6"/>
  <c r="B6"/>
  <c r="D5"/>
  <c r="B5"/>
  <c r="M6"/>
  <c r="N9" i="5" l="1"/>
  <c r="V59" i="6"/>
  <c r="V28"/>
  <c r="S5" i="5"/>
  <c r="N18" i="3"/>
  <c r="N9"/>
  <c r="P26" i="2"/>
  <c r="O9"/>
  <c r="P6"/>
  <c r="V71" i="6"/>
  <c r="V4" i="8"/>
  <c r="V101" i="6"/>
  <c r="S14" i="5"/>
  <c r="S77" i="4"/>
  <c r="S66"/>
  <c r="N48"/>
  <c r="S46"/>
  <c r="S56"/>
  <c r="S37"/>
  <c r="S24"/>
  <c r="S35"/>
  <c r="S25" i="3"/>
  <c r="N27"/>
  <c r="P17" i="2"/>
  <c r="R17" s="1"/>
  <c r="S14" i="3"/>
  <c r="V28" s="1"/>
  <c r="S5"/>
  <c r="O18" i="2"/>
  <c r="P15"/>
  <c r="R15" s="1"/>
  <c r="P8"/>
  <c r="P6" i="1"/>
  <c r="O27" i="2"/>
  <c r="P24"/>
  <c r="M27"/>
  <c r="N27" s="1"/>
  <c r="V119" i="7"/>
  <c r="V70"/>
  <c r="V28"/>
  <c r="X91"/>
  <c r="V16"/>
  <c r="X128"/>
  <c r="V4"/>
  <c r="X55"/>
  <c r="V40"/>
  <c r="S23" i="3"/>
  <c r="S24"/>
  <c r="S14" i="4"/>
  <c r="S26"/>
  <c r="S25"/>
  <c r="V28" s="1"/>
  <c r="S36"/>
  <c r="S44"/>
  <c r="S47"/>
  <c r="S54"/>
  <c r="S57"/>
  <c r="S64"/>
  <c r="S67"/>
  <c r="S74"/>
  <c r="S75"/>
  <c r="N28" i="5"/>
  <c r="V186" i="6"/>
  <c r="V162"/>
  <c r="M18" i="2"/>
  <c r="S26" i="3"/>
  <c r="S27" i="4"/>
  <c r="S45"/>
  <c r="S55"/>
  <c r="S65"/>
  <c r="S76"/>
  <c r="V125" i="6"/>
  <c r="V143"/>
  <c r="S34" i="4"/>
  <c r="V89" i="8"/>
  <c r="V34" i="6"/>
  <c r="V77" i="8"/>
  <c r="V65"/>
  <c r="V28"/>
  <c r="V16"/>
  <c r="V34"/>
  <c r="V83"/>
  <c r="V71"/>
  <c r="V22"/>
  <c r="V53"/>
  <c r="V10"/>
  <c r="V95"/>
  <c r="V59"/>
  <c r="V46"/>
  <c r="V40"/>
  <c r="V95" i="6"/>
  <c r="V192"/>
  <c r="V150"/>
  <c r="V137"/>
  <c r="V40"/>
  <c r="V53"/>
  <c r="V180"/>
  <c r="V119"/>
  <c r="V83"/>
  <c r="V22"/>
  <c r="V174"/>
  <c r="V113"/>
  <c r="V77"/>
  <c r="V16"/>
  <c r="V65"/>
  <c r="V89"/>
  <c r="V156"/>
  <c r="V107"/>
  <c r="V10"/>
  <c r="V168"/>
  <c r="V46"/>
  <c r="V131"/>
  <c r="S34" i="5"/>
  <c r="S24"/>
  <c r="S27"/>
  <c r="S25"/>
  <c r="S26"/>
  <c r="S36"/>
  <c r="S7"/>
  <c r="S35"/>
  <c r="S15"/>
  <c r="S6"/>
  <c r="V4" s="1"/>
  <c r="S16"/>
  <c r="S37"/>
  <c r="S17"/>
  <c r="S8"/>
  <c r="S5" i="4"/>
  <c r="V4" s="1"/>
  <c r="S8"/>
  <c r="S16"/>
  <c r="S7"/>
  <c r="S15"/>
  <c r="S6"/>
  <c r="S17"/>
  <c r="X43" i="3"/>
  <c r="S16"/>
  <c r="S15"/>
  <c r="S6"/>
  <c r="S7"/>
  <c r="S17"/>
  <c r="S8"/>
  <c r="M9" i="2"/>
  <c r="N9" s="1"/>
  <c r="P25"/>
  <c r="R25" s="1"/>
  <c r="R24"/>
  <c r="R26"/>
  <c r="P23"/>
  <c r="R23" s="1"/>
  <c r="P7"/>
  <c r="R7" s="1"/>
  <c r="P16"/>
  <c r="R16" s="1"/>
  <c r="R6"/>
  <c r="R8"/>
  <c r="P14"/>
  <c r="R14" s="1"/>
  <c r="P5"/>
  <c r="R5" s="1"/>
  <c r="D28" i="1"/>
  <c r="P7"/>
  <c r="O9"/>
  <c r="P8"/>
  <c r="P5"/>
  <c r="M9"/>
  <c r="R6"/>
  <c r="R8"/>
  <c r="R5"/>
  <c r="R7"/>
  <c r="P17"/>
  <c r="R17" s="1"/>
  <c r="O18"/>
  <c r="P15"/>
  <c r="R15" s="1"/>
  <c r="M18"/>
  <c r="N18" s="1"/>
  <c r="P16"/>
  <c r="R16" s="1"/>
  <c r="P14"/>
  <c r="R14" s="1"/>
  <c r="X7" i="3" l="1"/>
  <c r="V77"/>
  <c r="N18" i="2"/>
  <c r="V16" i="5"/>
  <c r="V10" i="4"/>
  <c r="S8" i="1"/>
  <c r="V65" i="5"/>
  <c r="V53"/>
  <c r="V125" i="4"/>
  <c r="S17" i="2"/>
  <c r="S5" i="1"/>
  <c r="S25" i="2"/>
  <c r="V83" i="5"/>
  <c r="V71"/>
  <c r="V34"/>
  <c r="V22"/>
  <c r="V150" i="4"/>
  <c r="V137"/>
  <c r="V53"/>
  <c r="V40"/>
  <c r="S5" i="2"/>
  <c r="S23"/>
  <c r="S26"/>
  <c r="V40" i="5"/>
  <c r="V89"/>
  <c r="V65" i="4"/>
  <c r="V162"/>
  <c r="V65" i="3"/>
  <c r="V28" i="5"/>
  <c r="V77"/>
  <c r="V186" i="4"/>
  <c r="V89"/>
  <c r="V101"/>
  <c r="V95" i="5"/>
  <c r="V59"/>
  <c r="V46"/>
  <c r="V10"/>
  <c r="V107" i="4"/>
  <c r="V192"/>
  <c r="V95"/>
  <c r="V180"/>
  <c r="V119"/>
  <c r="V83"/>
  <c r="V22"/>
  <c r="V168"/>
  <c r="V131"/>
  <c r="V71"/>
  <c r="V34"/>
  <c r="V143"/>
  <c r="V59"/>
  <c r="V46"/>
  <c r="V156"/>
  <c r="V16"/>
  <c r="V174"/>
  <c r="V113"/>
  <c r="V77"/>
  <c r="N9" i="1"/>
  <c r="S14" i="2"/>
  <c r="S24"/>
  <c r="X56" i="3"/>
  <c r="V71"/>
  <c r="X92"/>
  <c r="V34"/>
  <c r="V83"/>
  <c r="V16"/>
  <c r="V22"/>
  <c r="S8" i="2"/>
  <c r="S16"/>
  <c r="S15"/>
  <c r="S6"/>
  <c r="S7"/>
  <c r="S7" i="1"/>
  <c r="S16"/>
  <c r="S6"/>
  <c r="S17"/>
  <c r="S15"/>
  <c r="S14"/>
  <c r="V34" i="2" l="1"/>
  <c r="V38" i="1"/>
  <c r="B24" s="1"/>
  <c r="V4"/>
  <c r="V28" i="2"/>
  <c r="V65"/>
  <c r="V77"/>
  <c r="V16"/>
  <c r="V22" i="1"/>
  <c r="D22" s="1"/>
  <c r="V44"/>
  <c r="D24" s="1"/>
  <c r="V32"/>
  <c r="D23" s="1"/>
  <c r="V10"/>
  <c r="D21" s="1"/>
  <c r="V83" i="2"/>
  <c r="X7"/>
  <c r="X56"/>
  <c r="V26" i="1"/>
  <c r="B23" s="1"/>
  <c r="X92" i="2"/>
  <c r="V22"/>
  <c r="V71"/>
  <c r="V16" i="1"/>
  <c r="B22" s="1"/>
  <c r="X43" i="2"/>
  <c r="B21" i="1"/>
</calcChain>
</file>

<file path=xl/sharedStrings.xml><?xml version="1.0" encoding="utf-8"?>
<sst xmlns="http://schemas.openxmlformats.org/spreadsheetml/2006/main" count="1638" uniqueCount="211">
  <si>
    <t>Pořadí</t>
  </si>
  <si>
    <t>Hráč 1</t>
  </si>
  <si>
    <t>Hráč 2</t>
  </si>
  <si>
    <t>-</t>
  </si>
  <si>
    <t>SETY</t>
  </si>
  <si>
    <t>:</t>
  </si>
  <si>
    <t>ZÁPASY</t>
  </si>
  <si>
    <t>SKÓRE</t>
  </si>
  <si>
    <t>Skupina A</t>
  </si>
  <si>
    <t>Jméno</t>
  </si>
  <si>
    <t>Míče</t>
  </si>
  <si>
    <t>+/-</t>
  </si>
  <si>
    <t>Body</t>
  </si>
  <si>
    <t>Koef.</t>
  </si>
  <si>
    <t>DÍVKY U8</t>
  </si>
  <si>
    <t>Skupina B</t>
  </si>
  <si>
    <t/>
  </si>
  <si>
    <t>A1</t>
  </si>
  <si>
    <t>B2</t>
  </si>
  <si>
    <t>A2</t>
  </si>
  <si>
    <t>B1</t>
  </si>
  <si>
    <t>A3</t>
  </si>
  <si>
    <t>B4</t>
  </si>
  <si>
    <t>A4</t>
  </si>
  <si>
    <t>B3</t>
  </si>
  <si>
    <t>O 3. místo</t>
  </si>
  <si>
    <t>O 7. místo</t>
  </si>
  <si>
    <t>A1B2</t>
  </si>
  <si>
    <t>A2B1</t>
  </si>
  <si>
    <t>Vítěz</t>
  </si>
  <si>
    <t>O 5.místo</t>
  </si>
  <si>
    <t>A3B4</t>
  </si>
  <si>
    <t>A4B3</t>
  </si>
  <si>
    <t>O 5. M</t>
  </si>
  <si>
    <t>O 3. M</t>
  </si>
  <si>
    <t>O 7. M</t>
  </si>
  <si>
    <t>Finále</t>
  </si>
  <si>
    <t>Cittová</t>
  </si>
  <si>
    <t>Fišerová</t>
  </si>
  <si>
    <t>Konderová</t>
  </si>
  <si>
    <t>Nachtmanová</t>
  </si>
  <si>
    <t>Nováková</t>
  </si>
  <si>
    <t>Vlasová</t>
  </si>
  <si>
    <t>Vyskočilová</t>
  </si>
  <si>
    <t>Wytrzensová</t>
  </si>
  <si>
    <t>KLUCI U8</t>
  </si>
  <si>
    <t>Skupina C</t>
  </si>
  <si>
    <t>DÍVKY U10</t>
  </si>
  <si>
    <t>Bye</t>
  </si>
  <si>
    <t>Skupina D</t>
  </si>
  <si>
    <t>Skupina E</t>
  </si>
  <si>
    <t>Skupina F</t>
  </si>
  <si>
    <t>Skupina G</t>
  </si>
  <si>
    <t>Skupina H</t>
  </si>
  <si>
    <t>KLUCI U10</t>
  </si>
  <si>
    <t>C2</t>
  </si>
  <si>
    <t>C1</t>
  </si>
  <si>
    <t>C4</t>
  </si>
  <si>
    <t>C3</t>
  </si>
  <si>
    <t>H2</t>
  </si>
  <si>
    <t>G2</t>
  </si>
  <si>
    <t>F2</t>
  </si>
  <si>
    <t>D1</t>
  </si>
  <si>
    <t>E2</t>
  </si>
  <si>
    <t>D2</t>
  </si>
  <si>
    <t>E1</t>
  </si>
  <si>
    <t>F1</t>
  </si>
  <si>
    <t>G1</t>
  </si>
  <si>
    <t>H1</t>
  </si>
  <si>
    <t>H4</t>
  </si>
  <si>
    <t>G4</t>
  </si>
  <si>
    <t>F4</t>
  </si>
  <si>
    <t>D3</t>
  </si>
  <si>
    <t>E4</t>
  </si>
  <si>
    <t>D4</t>
  </si>
  <si>
    <t>E3</t>
  </si>
  <si>
    <t>F3</t>
  </si>
  <si>
    <t>G3</t>
  </si>
  <si>
    <t>H3</t>
  </si>
  <si>
    <t>DÍVKY U12</t>
  </si>
  <si>
    <t>KLUCI U12</t>
  </si>
  <si>
    <t>KLUCI U14</t>
  </si>
  <si>
    <t>DÍVKY U14</t>
  </si>
  <si>
    <t>B5</t>
  </si>
  <si>
    <t>C5</t>
  </si>
  <si>
    <t>D5</t>
  </si>
  <si>
    <t>Hnilica</t>
  </si>
  <si>
    <t>Píša</t>
  </si>
  <si>
    <t>Pecka</t>
  </si>
  <si>
    <t>Bláha</t>
  </si>
  <si>
    <t>Soukup</t>
  </si>
  <si>
    <t>Rákosník</t>
  </si>
  <si>
    <t>Kovář</t>
  </si>
  <si>
    <t>Petruška</t>
  </si>
  <si>
    <t>Austindus</t>
  </si>
  <si>
    <t>Bernard</t>
  </si>
  <si>
    <t>Volček</t>
  </si>
  <si>
    <t>Balín M.</t>
  </si>
  <si>
    <t>Pejřimovský</t>
  </si>
  <si>
    <t>Patera</t>
  </si>
  <si>
    <t>Fousek</t>
  </si>
  <si>
    <t>Kavalík</t>
  </si>
  <si>
    <t>Mátl</t>
  </si>
  <si>
    <t>Janošov</t>
  </si>
  <si>
    <t>Listopad</t>
  </si>
  <si>
    <t>Šilhan</t>
  </si>
  <si>
    <t>Hrubec</t>
  </si>
  <si>
    <t>Bhuiyan</t>
  </si>
  <si>
    <t>Novotný</t>
  </si>
  <si>
    <t>Vnouček</t>
  </si>
  <si>
    <t>Slíva</t>
  </si>
  <si>
    <t>Kalkuš</t>
  </si>
  <si>
    <t>Lešták</t>
  </si>
  <si>
    <t>Nejedlý</t>
  </si>
  <si>
    <t>Grohmann</t>
  </si>
  <si>
    <t>Havlík</t>
  </si>
  <si>
    <t>Šulc</t>
  </si>
  <si>
    <t>Vyskočil</t>
  </si>
  <si>
    <t>Franta</t>
  </si>
  <si>
    <t>Drahokoupil</t>
  </si>
  <si>
    <t>Zrza</t>
  </si>
  <si>
    <t>Uhlík</t>
  </si>
  <si>
    <t>Fürst</t>
  </si>
  <si>
    <t>Balín T.</t>
  </si>
  <si>
    <t>Češner</t>
  </si>
  <si>
    <t>Rzeplinski</t>
  </si>
  <si>
    <t>Morávek</t>
  </si>
  <si>
    <t>Čaboun</t>
  </si>
  <si>
    <t>Kott</t>
  </si>
  <si>
    <t>Mrvík</t>
  </si>
  <si>
    <t>Červenka</t>
  </si>
  <si>
    <t>Winkler</t>
  </si>
  <si>
    <t xml:space="preserve">Chumchal </t>
  </si>
  <si>
    <t>Dlouhý</t>
  </si>
  <si>
    <t>Malý</t>
  </si>
  <si>
    <t>Hora</t>
  </si>
  <si>
    <t>Kubáček</t>
  </si>
  <si>
    <t>Roflík</t>
  </si>
  <si>
    <t>Srnec</t>
  </si>
  <si>
    <t>Palán</t>
  </si>
  <si>
    <t>Miksa</t>
  </si>
  <si>
    <t>Twardzik</t>
  </si>
  <si>
    <t>Kokoř</t>
  </si>
  <si>
    <t>Mádle</t>
  </si>
  <si>
    <t>Schönfeld</t>
  </si>
  <si>
    <t>Vraštiak</t>
  </si>
  <si>
    <t>Hojka</t>
  </si>
  <si>
    <t>Tichý</t>
  </si>
  <si>
    <t>Wytrzens</t>
  </si>
  <si>
    <t>Josefik</t>
  </si>
  <si>
    <t>Forejt</t>
  </si>
  <si>
    <t>Suchánková</t>
  </si>
  <si>
    <t>Kunešová</t>
  </si>
  <si>
    <t>Javůrková</t>
  </si>
  <si>
    <t>Petrušková</t>
  </si>
  <si>
    <t>Van Coppenolle</t>
  </si>
  <si>
    <t>Staňková</t>
  </si>
  <si>
    <t>Beránková</t>
  </si>
  <si>
    <t>Dušková</t>
  </si>
  <si>
    <t>Komínková</t>
  </si>
  <si>
    <t>Kramešová</t>
  </si>
  <si>
    <t>Stehnová</t>
  </si>
  <si>
    <t>Kmoníčková</t>
  </si>
  <si>
    <t>Horová</t>
  </si>
  <si>
    <t>Mitrovská</t>
  </si>
  <si>
    <t>Šmídová</t>
  </si>
  <si>
    <t>Drnková</t>
  </si>
  <si>
    <t>Krejčová</t>
  </si>
  <si>
    <t>Melíšková</t>
  </si>
  <si>
    <t>Švábová</t>
  </si>
  <si>
    <t>Klailová</t>
  </si>
  <si>
    <t>Brejchová</t>
  </si>
  <si>
    <t>Poklembová</t>
  </si>
  <si>
    <t>Nešněrová</t>
  </si>
  <si>
    <t>Černá</t>
  </si>
  <si>
    <t>Nacičová</t>
  </si>
  <si>
    <t>Janošová</t>
  </si>
  <si>
    <t>Dolejšová</t>
  </si>
  <si>
    <t>Kepková</t>
  </si>
  <si>
    <t>Mátlová</t>
  </si>
  <si>
    <t>Míšková</t>
  </si>
  <si>
    <t>Homolková</t>
  </si>
  <si>
    <t>Nedvědová</t>
  </si>
  <si>
    <t>Lányová</t>
  </si>
  <si>
    <t>Mašková</t>
  </si>
  <si>
    <t>Antošová</t>
  </si>
  <si>
    <t>Dufková</t>
  </si>
  <si>
    <t>Chumchalová</t>
  </si>
  <si>
    <t>Krpatová</t>
  </si>
  <si>
    <t>Procházková</t>
  </si>
  <si>
    <t>Bednářová</t>
  </si>
  <si>
    <t xml:space="preserve">Olyšarová </t>
  </si>
  <si>
    <t>Lachmanová</t>
  </si>
  <si>
    <t>Židovová</t>
  </si>
  <si>
    <t>Mocková</t>
  </si>
  <si>
    <t>Holeček</t>
  </si>
  <si>
    <t>Daniš</t>
  </si>
  <si>
    <t>Lüley</t>
  </si>
  <si>
    <t>Novák</t>
  </si>
  <si>
    <t xml:space="preserve">Veselý </t>
  </si>
  <si>
    <t>Kadlec</t>
  </si>
  <si>
    <t>Peka</t>
  </si>
  <si>
    <t>Kubánek</t>
  </si>
  <si>
    <t>Šolc</t>
  </si>
  <si>
    <t>Brejcha</t>
  </si>
  <si>
    <t>Avenanda</t>
  </si>
  <si>
    <t>Bendík</t>
  </si>
  <si>
    <t>Ševčík</t>
  </si>
  <si>
    <t>Lisec</t>
  </si>
  <si>
    <t>Bršťák</t>
  </si>
  <si>
    <t>Jordan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</si>
</sst>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theme="2" tint="-0.499984740745262"/>
      <name val="Tahoma"/>
      <family val="2"/>
    </font>
    <font>
      <sz val="11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name val="Tahoma"/>
      <family val="2"/>
      <charset val="238"/>
    </font>
    <font>
      <sz val="13"/>
      <name val="Tahoma"/>
      <family val="2"/>
    </font>
    <font>
      <sz val="13"/>
      <name val="Calibri"/>
      <family val="2"/>
      <charset val="238"/>
      <scheme val="minor"/>
    </font>
    <font>
      <b/>
      <sz val="13"/>
      <name val="Tahoma"/>
      <family val="2"/>
    </font>
    <font>
      <b/>
      <sz val="13"/>
      <name val="Tahoma"/>
      <family val="2"/>
      <charset val="238"/>
    </font>
    <font>
      <b/>
      <sz val="13"/>
      <name val="Calibri"/>
      <family val="2"/>
      <charset val="238"/>
      <scheme val="minor"/>
    </font>
    <font>
      <sz val="13"/>
      <color theme="2" tint="-0.499984740745262"/>
      <name val="Tahoma"/>
      <family val="2"/>
    </font>
    <font>
      <sz val="13"/>
      <color theme="2" tint="-0.499984740745262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2" applyNumberFormat="0" applyAlignment="0" applyProtection="0"/>
    <xf numFmtId="0" fontId="23" fillId="6" borderId="13" applyNumberFormat="0" applyAlignment="0" applyProtection="0"/>
    <xf numFmtId="0" fontId="24" fillId="6" borderId="12" applyNumberFormat="0" applyAlignment="0" applyProtection="0"/>
    <xf numFmtId="0" fontId="25" fillId="0" borderId="14" applyNumberFormat="0" applyFill="0" applyAlignment="0" applyProtection="0"/>
    <xf numFmtId="0" fontId="26" fillId="7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2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8" borderId="16" applyNumberFormat="0" applyFont="0" applyAlignment="0" applyProtection="0"/>
    <xf numFmtId="0" fontId="14" fillId="8" borderId="16" applyNumberFormat="0" applyFont="0" applyAlignment="0" applyProtection="0"/>
    <xf numFmtId="0" fontId="14" fillId="8" borderId="16" applyNumberFormat="0" applyFont="0" applyAlignment="0" applyProtection="0"/>
    <xf numFmtId="0" fontId="14" fillId="8" borderId="16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6" fillId="0" borderId="0" xfId="0" applyFont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5" fillId="0" borderId="0" xfId="0" applyFont="1"/>
    <xf numFmtId="0" fontId="6" fillId="0" borderId="4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0" fontId="1" fillId="0" borderId="0" xfId="0" applyFont="1"/>
    <xf numFmtId="0" fontId="10" fillId="0" borderId="0" xfId="0" applyFont="1"/>
    <xf numFmtId="16" fontId="10" fillId="0" borderId="0" xfId="0" applyNumberFormat="1" applyFont="1"/>
    <xf numFmtId="0" fontId="7" fillId="0" borderId="0" xfId="0" applyFont="1" applyAlignment="1" applyProtection="1">
      <alignment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29" fillId="0" borderId="0" xfId="41" applyFont="1"/>
    <xf numFmtId="0" fontId="30" fillId="0" borderId="0" xfId="55" applyFont="1"/>
    <xf numFmtId="0" fontId="14" fillId="0" borderId="0" xfId="41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0" fontId="0" fillId="0" borderId="5" xfId="0" applyBorder="1"/>
    <xf numFmtId="0" fontId="0" fillId="0" borderId="4" xfId="0" applyBorder="1"/>
    <xf numFmtId="0" fontId="11" fillId="0" borderId="5" xfId="0" applyFont="1" applyBorder="1" applyAlignment="1" applyProtection="1">
      <alignment horizontal="center" vertical="center"/>
      <protection hidden="1"/>
    </xf>
    <xf numFmtId="0" fontId="31" fillId="0" borderId="2" xfId="74" applyFont="1" applyFill="1" applyBorder="1"/>
    <xf numFmtId="0" fontId="14" fillId="0" borderId="2" xfId="51" applyFont="1" applyFill="1" applyBorder="1" applyAlignment="1">
      <alignment wrapText="1"/>
    </xf>
    <xf numFmtId="0" fontId="0" fillId="0" borderId="2" xfId="77" applyFont="1" applyFill="1" applyBorder="1" applyAlignment="1">
      <alignment wrapText="1"/>
    </xf>
    <xf numFmtId="0" fontId="31" fillId="0" borderId="2" xfId="58" applyFont="1" applyFill="1" applyBorder="1"/>
    <xf numFmtId="0" fontId="30" fillId="0" borderId="2" xfId="58" applyFont="1" applyFill="1" applyBorder="1"/>
    <xf numFmtId="0" fontId="29" fillId="0" borderId="2" xfId="74" applyFont="1" applyFill="1" applyBorder="1"/>
    <xf numFmtId="0" fontId="32" fillId="0" borderId="2" xfId="77" applyFont="1" applyFill="1" applyBorder="1"/>
    <xf numFmtId="0" fontId="30" fillId="0" borderId="2" xfId="57" applyFont="1" applyFill="1" applyBorder="1"/>
    <xf numFmtId="0" fontId="14" fillId="0" borderId="2" xfId="77" applyFont="1" applyFill="1" applyBorder="1" applyAlignment="1">
      <alignment wrapText="1"/>
    </xf>
    <xf numFmtId="0" fontId="30" fillId="0" borderId="2" xfId="55" applyFont="1" applyFill="1" applyBorder="1"/>
    <xf numFmtId="0" fontId="30" fillId="0" borderId="2" xfId="66" applyFont="1" applyFill="1" applyBorder="1"/>
    <xf numFmtId="0" fontId="32" fillId="0" borderId="2" xfId="74" applyFont="1" applyFill="1" applyBorder="1"/>
    <xf numFmtId="0" fontId="30" fillId="0" borderId="2" xfId="49" applyFont="1" applyFill="1" applyBorder="1" applyAlignment="1">
      <alignment wrapText="1"/>
    </xf>
    <xf numFmtId="0" fontId="14" fillId="0" borderId="2" xfId="74" applyFont="1" applyFill="1" applyBorder="1" applyAlignment="1">
      <alignment wrapText="1"/>
    </xf>
    <xf numFmtId="0" fontId="14" fillId="0" borderId="2" xfId="53" applyFont="1" applyFill="1" applyBorder="1" applyAlignment="1">
      <alignment wrapText="1"/>
    </xf>
    <xf numFmtId="0" fontId="29" fillId="0" borderId="2" xfId="77" applyFont="1" applyFill="1" applyBorder="1"/>
    <xf numFmtId="0" fontId="3" fillId="0" borderId="0" xfId="0" applyFont="1" applyAlignment="1">
      <alignment horizontal="left"/>
    </xf>
    <xf numFmtId="0" fontId="0" fillId="0" borderId="2" xfId="0" applyFill="1" applyBorder="1"/>
    <xf numFmtId="0" fontId="0" fillId="0" borderId="0" xfId="0" applyFill="1" applyAlignment="1">
      <alignment horizontal="center"/>
    </xf>
    <xf numFmtId="0" fontId="29" fillId="0" borderId="2" xfId="88" applyFont="1" applyFill="1" applyBorder="1"/>
    <xf numFmtId="0" fontId="30" fillId="0" borderId="2" xfId="59" applyFont="1" applyFill="1" applyBorder="1"/>
    <xf numFmtId="0" fontId="29" fillId="0" borderId="2" xfId="41" applyFont="1" applyFill="1" applyBorder="1"/>
    <xf numFmtId="0" fontId="3" fillId="0" borderId="0" xfId="0" applyFont="1" applyFill="1" applyAlignment="1"/>
    <xf numFmtId="0" fontId="29" fillId="0" borderId="2" xfId="87" applyFill="1" applyBorder="1"/>
    <xf numFmtId="0" fontId="14" fillId="0" borderId="2" xfId="87" applyFont="1" applyFill="1" applyBorder="1" applyAlignment="1">
      <alignment wrapText="1"/>
    </xf>
    <xf numFmtId="0" fontId="14" fillId="0" borderId="2" xfId="85" applyFont="1" applyFill="1" applyBorder="1" applyAlignment="1">
      <alignment wrapText="1"/>
    </xf>
    <xf numFmtId="0" fontId="14" fillId="0" borderId="2" xfId="41" applyFont="1" applyFill="1" applyBorder="1" applyAlignment="1">
      <alignment wrapText="1"/>
    </xf>
    <xf numFmtId="0" fontId="14" fillId="0" borderId="2" xfId="86" applyFont="1" applyFill="1" applyBorder="1" applyAlignment="1">
      <alignment wrapText="1"/>
    </xf>
    <xf numFmtId="0" fontId="30" fillId="0" borderId="2" xfId="47" applyFont="1" applyFill="1" applyBorder="1"/>
    <xf numFmtId="0" fontId="14" fillId="0" borderId="2" xfId="50" applyFont="1" applyFill="1" applyBorder="1" applyAlignment="1">
      <alignment wrapText="1"/>
    </xf>
    <xf numFmtId="0" fontId="14" fillId="0" borderId="2" xfId="88" applyFont="1" applyFill="1" applyBorder="1" applyAlignment="1">
      <alignment wrapText="1"/>
    </xf>
    <xf numFmtId="0" fontId="30" fillId="0" borderId="2" xfId="48" applyFont="1" applyFill="1" applyBorder="1"/>
    <xf numFmtId="0" fontId="29" fillId="0" borderId="2" xfId="87" applyFont="1" applyFill="1" applyBorder="1"/>
    <xf numFmtId="0" fontId="32" fillId="0" borderId="2" xfId="86" applyFont="1" applyFill="1" applyBorder="1"/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30" fillId="0" borderId="2" xfId="44" applyFont="1" applyFill="1" applyBorder="1"/>
    <xf numFmtId="0" fontId="3" fillId="0" borderId="0" xfId="0" applyFont="1" applyAlignment="1"/>
    <xf numFmtId="0" fontId="29" fillId="0" borderId="2" xfId="85" applyFont="1" applyFill="1" applyBorder="1"/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2" xfId="0" applyNumberFormat="1" applyFill="1" applyBorder="1"/>
    <xf numFmtId="0" fontId="31" fillId="0" borderId="2" xfId="43" applyFont="1" applyFill="1" applyBorder="1"/>
    <xf numFmtId="0" fontId="30" fillId="0" borderId="2" xfId="43" applyFont="1" applyFill="1" applyBorder="1"/>
    <xf numFmtId="0" fontId="14" fillId="0" borderId="2" xfId="76" applyFont="1" applyFill="1" applyBorder="1" applyAlignment="1">
      <alignment wrapText="1"/>
    </xf>
    <xf numFmtId="0" fontId="32" fillId="0" borderId="2" xfId="76" applyFont="1" applyFill="1" applyBorder="1"/>
    <xf numFmtId="0" fontId="29" fillId="0" borderId="2" xfId="76" applyFont="1" applyFill="1" applyBorder="1"/>
    <xf numFmtId="0" fontId="0" fillId="0" borderId="2" xfId="41" applyFont="1" applyFill="1" applyBorder="1" applyAlignment="1">
      <alignment wrapText="1"/>
    </xf>
    <xf numFmtId="0" fontId="0" fillId="0" borderId="2" xfId="74" applyFont="1" applyFill="1" applyBorder="1" applyAlignment="1">
      <alignment wrapText="1"/>
    </xf>
    <xf numFmtId="0" fontId="33" fillId="0" borderId="0" xfId="0" applyFont="1" applyFill="1" applyBorder="1" applyAlignment="1">
      <alignment horizontal="center"/>
    </xf>
    <xf numFmtId="0" fontId="35" fillId="0" borderId="0" xfId="0" applyFont="1" applyAlignment="1" applyProtection="1">
      <alignment vertical="center"/>
      <protection hidden="1"/>
    </xf>
    <xf numFmtId="0" fontId="36" fillId="0" borderId="0" xfId="0" applyFont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7" fillId="0" borderId="0" xfId="0" applyFont="1" applyAlignment="1" applyProtection="1">
      <alignment vertical="center"/>
      <protection hidden="1"/>
    </xf>
    <xf numFmtId="0" fontId="37" fillId="0" borderId="4" xfId="0" applyFont="1" applyBorder="1" applyAlignment="1" applyProtection="1">
      <alignment vertical="center"/>
      <protection hidden="1"/>
    </xf>
    <xf numFmtId="0" fontId="37" fillId="0" borderId="5" xfId="0" applyFont="1" applyBorder="1" applyAlignment="1" applyProtection="1">
      <alignment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5" fillId="0" borderId="4" xfId="0" applyFont="1" applyBorder="1" applyAlignment="1" applyProtection="1">
      <alignment vertical="center"/>
      <protection hidden="1"/>
    </xf>
    <xf numFmtId="0" fontId="35" fillId="0" borderId="5" xfId="0" applyFont="1" applyBorder="1" applyAlignment="1" applyProtection="1">
      <alignment vertical="center"/>
      <protection hidden="1"/>
    </xf>
    <xf numFmtId="0" fontId="37" fillId="0" borderId="3" xfId="0" applyFont="1" applyBorder="1" applyAlignment="1" applyProtection="1">
      <alignment vertical="center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37" fillId="0" borderId="0" xfId="0" applyFont="1" applyBorder="1" applyAlignment="1" applyProtection="1">
      <alignment vertical="center"/>
      <protection hidden="1"/>
    </xf>
    <xf numFmtId="0" fontId="36" fillId="0" borderId="0" xfId="0" applyFont="1" applyBorder="1"/>
    <xf numFmtId="0" fontId="36" fillId="0" borderId="5" xfId="0" applyFont="1" applyBorder="1"/>
    <xf numFmtId="0" fontId="35" fillId="0" borderId="3" xfId="0" applyFont="1" applyBorder="1" applyAlignment="1" applyProtection="1">
      <alignment vertical="center"/>
      <protection hidden="1"/>
    </xf>
    <xf numFmtId="0" fontId="33" fillId="0" borderId="0" xfId="0" applyFont="1" applyBorder="1"/>
    <xf numFmtId="0" fontId="33" fillId="0" borderId="5" xfId="0" applyFont="1" applyBorder="1"/>
    <xf numFmtId="0" fontId="33" fillId="0" borderId="4" xfId="0" applyFont="1" applyBorder="1"/>
    <xf numFmtId="0" fontId="5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3" xfId="0" applyFont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8" xfId="0" applyNumberFormat="1" applyFont="1" applyBorder="1" applyAlignment="1" applyProtection="1">
      <alignment horizontal="center" vertical="center"/>
      <protection hidden="1"/>
    </xf>
    <xf numFmtId="0" fontId="12" fillId="0" borderId="6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37" fillId="0" borderId="1" xfId="0" applyFont="1" applyBorder="1" applyAlignment="1" applyProtection="1">
      <alignment horizontal="center" vertical="center"/>
      <protection hidden="1"/>
    </xf>
    <xf numFmtId="0" fontId="37" fillId="0" borderId="6" xfId="0" applyFont="1" applyBorder="1" applyAlignment="1" applyProtection="1">
      <alignment horizontal="center" vertical="center"/>
      <protection hidden="1"/>
    </xf>
    <xf numFmtId="0" fontId="38" fillId="0" borderId="8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/>
      <protection hidden="1"/>
    </xf>
    <xf numFmtId="0" fontId="38" fillId="0" borderId="0" xfId="0" applyFont="1" applyBorder="1" applyAlignment="1" applyProtection="1">
      <alignment horizontal="center" vertical="center"/>
      <protection hidden="1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 applyProtection="1">
      <alignment horizontal="center" vertical="center"/>
      <protection hidden="1"/>
    </xf>
    <xf numFmtId="0" fontId="38" fillId="0" borderId="8" xfId="0" applyNumberFormat="1" applyFont="1" applyBorder="1" applyAlignment="1" applyProtection="1">
      <alignment horizontal="center" vertical="center"/>
      <protection hidden="1"/>
    </xf>
    <xf numFmtId="0" fontId="38" fillId="0" borderId="6" xfId="0" applyNumberFormat="1" applyFont="1" applyBorder="1" applyAlignment="1" applyProtection="1">
      <alignment horizontal="center" vertical="center"/>
      <protection hidden="1"/>
    </xf>
    <xf numFmtId="0" fontId="39" fillId="0" borderId="8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40" fillId="0" borderId="0" xfId="0" applyFont="1" applyBorder="1" applyAlignment="1" applyProtection="1">
      <alignment horizontal="center" vertical="center"/>
      <protection hidden="1"/>
    </xf>
    <xf numFmtId="0" fontId="41" fillId="0" borderId="7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39" fillId="0" borderId="1" xfId="0" applyFont="1" applyBorder="1" applyAlignment="1">
      <alignment horizontal="center"/>
    </xf>
  </cellXfs>
  <cellStyles count="89">
    <cellStyle name="20 % – Zvýraznění1" xfId="18" builtinId="30" customBuiltin="1"/>
    <cellStyle name="20 % – Zvýraznění2" xfId="22" builtinId="34" customBuiltin="1"/>
    <cellStyle name="20 % – Zvýraznění3" xfId="26" builtinId="38" customBuiltin="1"/>
    <cellStyle name="20 % – Zvýraznění4" xfId="30" builtinId="42" customBuiltin="1"/>
    <cellStyle name="20 % – Zvýraznění5" xfId="34" builtinId="46" customBuiltin="1"/>
    <cellStyle name="20 % – Zvýraznění6" xfId="38" builtinId="50" customBuiltin="1"/>
    <cellStyle name="40 % – Zvýraznění1" xfId="19" builtinId="31" customBuiltin="1"/>
    <cellStyle name="40 % – Zvýraznění2" xfId="23" builtinId="35" customBuiltin="1"/>
    <cellStyle name="40 % – Zvýraznění3" xfId="27" builtinId="39" customBuiltin="1"/>
    <cellStyle name="40 % – Zvýraznění4" xfId="31" builtinId="43" customBuiltin="1"/>
    <cellStyle name="40 % – Zvýraznění5" xfId="35" builtinId="47" customBuiltin="1"/>
    <cellStyle name="40 % – Zvýraznění6" xfId="39" builtinId="51" customBuiltin="1"/>
    <cellStyle name="60 % – Zvýraznění1" xfId="20" builtinId="32" customBuiltin="1"/>
    <cellStyle name="60 % – Zvýraznění2" xfId="24" builtinId="36" customBuiltin="1"/>
    <cellStyle name="60 % – Zvýraznění3" xfId="28" builtinId="40" customBuiltin="1"/>
    <cellStyle name="60 % – Zvýraznění4" xfId="32" builtinId="44" customBuiltin="1"/>
    <cellStyle name="60 % – Zvýraznění5" xfId="36" builtinId="48" customBuiltin="1"/>
    <cellStyle name="60 % – Zvýraznění6" xfId="40" builtinId="52" customBuiltin="1"/>
    <cellStyle name="Celkem" xfId="16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10" xfId="42"/>
    <cellStyle name="normální 11" xfId="43"/>
    <cellStyle name="normální 12" xfId="44"/>
    <cellStyle name="normální 13" xfId="45"/>
    <cellStyle name="normální 14" xfId="46"/>
    <cellStyle name="normální 15" xfId="47"/>
    <cellStyle name="normální 16" xfId="48"/>
    <cellStyle name="normální 17" xfId="49"/>
    <cellStyle name="normální 18" xfId="50"/>
    <cellStyle name="normální 19" xfId="51"/>
    <cellStyle name="normální 2" xfId="41"/>
    <cellStyle name="normální 2 10" xfId="78"/>
    <cellStyle name="normální 2 11" xfId="79"/>
    <cellStyle name="normální 2 12" xfId="83"/>
    <cellStyle name="normální 2 13" xfId="81"/>
    <cellStyle name="normální 2 14" xfId="84"/>
    <cellStyle name="normální 2 15" xfId="80"/>
    <cellStyle name="normální 2 16" xfId="82"/>
    <cellStyle name="normální 2 2" xfId="52"/>
    <cellStyle name="normální 2 3" xfId="65"/>
    <cellStyle name="normální 2 4" xfId="68"/>
    <cellStyle name="normální 2 5" xfId="66"/>
    <cellStyle name="normální 2 6" xfId="69"/>
    <cellStyle name="normální 2 7" xfId="72"/>
    <cellStyle name="normální 2 8" xfId="70"/>
    <cellStyle name="normální 2 9" xfId="67"/>
    <cellStyle name="normální 20" xfId="53"/>
    <cellStyle name="normální 21" xfId="71"/>
    <cellStyle name="normální 23" xfId="74"/>
    <cellStyle name="normální 25" xfId="75"/>
    <cellStyle name="normální 26" xfId="73"/>
    <cellStyle name="normální 27" xfId="77"/>
    <cellStyle name="normální 28" xfId="76"/>
    <cellStyle name="normální 29" xfId="85"/>
    <cellStyle name="normální 3" xfId="54"/>
    <cellStyle name="normální 31" xfId="87"/>
    <cellStyle name="normální 33" xfId="86"/>
    <cellStyle name="normální 34" xfId="88"/>
    <cellStyle name="normální 4" xfId="55"/>
    <cellStyle name="normální 5" xfId="56"/>
    <cellStyle name="normální 6" xfId="57"/>
    <cellStyle name="normální 7" xfId="58"/>
    <cellStyle name="normální 8" xfId="59"/>
    <cellStyle name="normální 9" xfId="60"/>
    <cellStyle name="Poznámka 2" xfId="61"/>
    <cellStyle name="Poznámka 3" xfId="62"/>
    <cellStyle name="Poznámka 4" xfId="63"/>
    <cellStyle name="Poznámka 5" xfId="64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5" builtinId="53" customBuiltin="1"/>
    <cellStyle name="Zvýraznění 1" xfId="17" builtinId="29" customBuiltin="1"/>
    <cellStyle name="Zvýraznění 2" xfId="21" builtinId="33" customBuiltin="1"/>
    <cellStyle name="Zvýraznění 3" xfId="25" builtinId="37" customBuiltin="1"/>
    <cellStyle name="Zvýraznění 4" xfId="29" builtinId="41" customBuiltin="1"/>
    <cellStyle name="Zvýraznění 5" xfId="33" builtinId="45" customBuiltin="1"/>
    <cellStyle name="Zvýraznění 6" xfId="37" builtinId="49" customBuiltin="1"/>
  </cellStyles>
  <dxfs count="188"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4"/>
  <sheetViews>
    <sheetView workbookViewId="0">
      <selection activeCell="B41" sqref="B41"/>
    </sheetView>
  </sheetViews>
  <sheetFormatPr defaultRowHeight="15"/>
  <cols>
    <col min="1" max="1" width="9.140625" style="1"/>
    <col min="2" max="2" width="20.7109375" customWidth="1"/>
    <col min="3" max="3" width="1.7109375" style="1" customWidth="1"/>
    <col min="4" max="4" width="20.7109375" customWidth="1"/>
    <col min="5" max="5" width="5.7109375" style="1" customWidth="1"/>
    <col min="6" max="6" width="1.5703125" style="1" customWidth="1"/>
    <col min="7" max="8" width="5.7109375" style="1" customWidth="1"/>
    <col min="9" max="9" width="1.7109375" style="1" customWidth="1"/>
    <col min="10" max="10" width="5.5703125" style="1" customWidth="1"/>
    <col min="11" max="11" width="9.140625" customWidth="1"/>
    <col min="12" max="12" width="20.7109375" style="3" customWidth="1"/>
    <col min="13" max="13" width="5.7109375" style="1" customWidth="1"/>
    <col min="14" max="14" width="1.7109375" style="1" customWidth="1"/>
    <col min="15" max="15" width="5.7109375" style="1" customWidth="1"/>
    <col min="16" max="16" width="3.7109375" style="1" customWidth="1"/>
    <col min="17" max="18" width="5.7109375" style="1" customWidth="1"/>
    <col min="19" max="19" width="6.7109375" style="1" customWidth="1"/>
    <col min="21" max="21" width="9.140625" style="1"/>
    <col min="22" max="23" width="9.140625" style="16"/>
    <col min="29" max="29" width="3" customWidth="1"/>
  </cols>
  <sheetData>
    <row r="1" spans="1:31" ht="21">
      <c r="A1" s="79"/>
      <c r="B1" s="61" t="s">
        <v>14</v>
      </c>
      <c r="C1" s="57"/>
      <c r="D1" s="81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31">
      <c r="B2" s="81"/>
      <c r="C2" s="57"/>
      <c r="D2" s="81"/>
      <c r="E2" s="57"/>
      <c r="F2" s="57"/>
      <c r="G2" s="57"/>
      <c r="H2" s="57"/>
      <c r="I2" s="57"/>
      <c r="J2" s="57"/>
      <c r="K2" s="81"/>
      <c r="L2" s="77"/>
      <c r="M2" s="57"/>
      <c r="N2" s="57"/>
      <c r="O2" s="57"/>
      <c r="P2" s="57"/>
      <c r="Q2" s="57"/>
      <c r="R2" s="57"/>
      <c r="S2" s="57"/>
      <c r="V2" s="17"/>
      <c r="W2" s="17"/>
      <c r="X2" s="13"/>
    </row>
    <row r="3" spans="1:31">
      <c r="B3" s="125" t="s">
        <v>6</v>
      </c>
      <c r="C3" s="125"/>
      <c r="D3" s="125"/>
      <c r="E3" s="125" t="s">
        <v>4</v>
      </c>
      <c r="F3" s="125"/>
      <c r="G3" s="125"/>
      <c r="H3" s="125" t="s">
        <v>7</v>
      </c>
      <c r="I3" s="125"/>
      <c r="J3" s="125"/>
      <c r="K3" s="81"/>
      <c r="L3" s="75" t="s">
        <v>8</v>
      </c>
      <c r="M3" s="126"/>
      <c r="N3" s="126"/>
      <c r="O3" s="126"/>
      <c r="P3" s="57"/>
      <c r="Q3" s="57"/>
      <c r="R3" s="57"/>
      <c r="S3" s="57"/>
      <c r="V3" s="18"/>
      <c r="W3" s="17"/>
      <c r="X3" s="13"/>
    </row>
    <row r="4" spans="1:31">
      <c r="A4" s="25" t="s">
        <v>0</v>
      </c>
      <c r="B4" s="56" t="s">
        <v>1</v>
      </c>
      <c r="C4" s="4" t="s">
        <v>3</v>
      </c>
      <c r="D4" s="56" t="s">
        <v>2</v>
      </c>
      <c r="E4" s="4" t="s">
        <v>1</v>
      </c>
      <c r="F4" s="4" t="s">
        <v>5</v>
      </c>
      <c r="G4" s="4" t="s">
        <v>2</v>
      </c>
      <c r="H4" s="4" t="s">
        <v>1</v>
      </c>
      <c r="I4" s="4" t="s">
        <v>5</v>
      </c>
      <c r="J4" s="4" t="s">
        <v>2</v>
      </c>
      <c r="K4" s="81"/>
      <c r="L4" s="4" t="s">
        <v>9</v>
      </c>
      <c r="M4" s="127" t="s">
        <v>10</v>
      </c>
      <c r="N4" s="127"/>
      <c r="O4" s="127"/>
      <c r="P4" s="73" t="s">
        <v>11</v>
      </c>
      <c r="Q4" s="4" t="s">
        <v>12</v>
      </c>
      <c r="R4" s="4" t="s">
        <v>13</v>
      </c>
      <c r="S4" s="4" t="s">
        <v>0</v>
      </c>
      <c r="U4" s="2" t="s">
        <v>17</v>
      </c>
      <c r="V4" s="116" t="str">
        <f>IF(S5=1,L5,IF(S6=1,L6,IF(S7=1,L7,IF(S8=1,L8,"NEODEHRÁNO"))))</f>
        <v>Fišerová</v>
      </c>
      <c r="W4" s="116"/>
      <c r="X4" s="9"/>
      <c r="Y4" s="9"/>
      <c r="Z4" s="13"/>
      <c r="AA4" s="13"/>
      <c r="AB4" s="13"/>
      <c r="AC4" s="13"/>
      <c r="AD4" s="111"/>
      <c r="AE4" s="111"/>
    </row>
    <row r="5" spans="1:31">
      <c r="B5" s="56" t="str">
        <f>L5</f>
        <v>Cittová</v>
      </c>
      <c r="C5" s="4" t="s">
        <v>3</v>
      </c>
      <c r="D5" s="56" t="str">
        <f>L8</f>
        <v>Nachtmanová</v>
      </c>
      <c r="E5" s="4">
        <v>1</v>
      </c>
      <c r="F5" s="4" t="s">
        <v>5</v>
      </c>
      <c r="G5" s="4">
        <v>1</v>
      </c>
      <c r="H5" s="4">
        <v>19</v>
      </c>
      <c r="I5" s="4" t="s">
        <v>5</v>
      </c>
      <c r="J5" s="4">
        <v>20</v>
      </c>
      <c r="K5" s="81"/>
      <c r="L5" s="48" t="s">
        <v>37</v>
      </c>
      <c r="M5" s="4">
        <f>SUM(H5,H8,J10)</f>
        <v>39</v>
      </c>
      <c r="N5" s="57" t="s">
        <v>5</v>
      </c>
      <c r="O5" s="4">
        <f>SUM(J5,J8,H10)</f>
        <v>64</v>
      </c>
      <c r="P5" s="4">
        <f>M5-O5</f>
        <v>-25</v>
      </c>
      <c r="Q5" s="4">
        <f>SUM(E5,E8,G10)</f>
        <v>1</v>
      </c>
      <c r="R5" s="4">
        <f>Q5+(P5/100)</f>
        <v>0.75</v>
      </c>
      <c r="S5" s="4">
        <f>RANK(R5,$R$5:$R$8,0)</f>
        <v>3</v>
      </c>
      <c r="V5" s="19" t="s">
        <v>16</v>
      </c>
      <c r="W5" s="20"/>
      <c r="X5" s="9"/>
      <c r="Y5" s="9"/>
      <c r="Z5" s="13"/>
      <c r="AA5" s="13"/>
      <c r="AB5" s="13"/>
      <c r="AC5" s="24"/>
      <c r="AD5" s="111"/>
      <c r="AE5" s="111"/>
    </row>
    <row r="6" spans="1:31">
      <c r="B6" s="56" t="str">
        <f>L6</f>
        <v>Fišerová</v>
      </c>
      <c r="C6" s="4" t="s">
        <v>3</v>
      </c>
      <c r="D6" s="56" t="str">
        <f>L7</f>
        <v>Konderová</v>
      </c>
      <c r="E6" s="4">
        <v>2</v>
      </c>
      <c r="F6" s="4" t="s">
        <v>5</v>
      </c>
      <c r="G6" s="4">
        <v>0</v>
      </c>
      <c r="H6" s="4">
        <v>22</v>
      </c>
      <c r="I6" s="4" t="s">
        <v>5</v>
      </c>
      <c r="J6" s="4">
        <v>16</v>
      </c>
      <c r="K6" s="81"/>
      <c r="L6" s="65" t="s">
        <v>38</v>
      </c>
      <c r="M6" s="4">
        <f>SUM(H6,J8,H9)</f>
        <v>66</v>
      </c>
      <c r="N6" s="4" t="s">
        <v>5</v>
      </c>
      <c r="O6" s="4">
        <f>SUM(J6,H8,J9)</f>
        <v>27</v>
      </c>
      <c r="P6" s="4">
        <f t="shared" ref="P6:P8" si="0">M6-O6</f>
        <v>39</v>
      </c>
      <c r="Q6" s="4">
        <f>SUM(E6,G8,E9)</f>
        <v>6</v>
      </c>
      <c r="R6" s="4">
        <f t="shared" ref="R6:R8" si="1">Q6+(P6/100)</f>
        <v>6.39</v>
      </c>
      <c r="S6" s="4">
        <f t="shared" ref="S6:S8" si="2">RANK(R6,$R$5:$R$8,0)</f>
        <v>1</v>
      </c>
      <c r="V6" s="19"/>
      <c r="W6" s="21"/>
      <c r="X6" s="9"/>
      <c r="Y6" s="9"/>
      <c r="Z6" s="13"/>
      <c r="AA6" s="13"/>
      <c r="AB6" s="13"/>
      <c r="AC6" s="24"/>
      <c r="AD6" s="111"/>
      <c r="AE6" s="111"/>
    </row>
    <row r="7" spans="1:31">
      <c r="B7" s="56" t="str">
        <f>L8</f>
        <v>Nachtmanová</v>
      </c>
      <c r="C7" s="4" t="s">
        <v>3</v>
      </c>
      <c r="D7" s="56" t="str">
        <f>L7</f>
        <v>Konderová</v>
      </c>
      <c r="E7" s="4">
        <v>0</v>
      </c>
      <c r="F7" s="4" t="s">
        <v>5</v>
      </c>
      <c r="G7" s="4">
        <v>2</v>
      </c>
      <c r="H7" s="4">
        <v>10</v>
      </c>
      <c r="I7" s="4" t="s">
        <v>5</v>
      </c>
      <c r="J7" s="4">
        <v>22</v>
      </c>
      <c r="K7" s="81"/>
      <c r="L7" s="60" t="s">
        <v>39</v>
      </c>
      <c r="M7" s="4">
        <f>SUM(J6,J7,H10)</f>
        <v>60</v>
      </c>
      <c r="N7" s="4" t="s">
        <v>5</v>
      </c>
      <c r="O7" s="4">
        <f>SUM(H6,H7,J10)</f>
        <v>46</v>
      </c>
      <c r="P7" s="4">
        <f t="shared" si="0"/>
        <v>14</v>
      </c>
      <c r="Q7" s="4">
        <f>SUM(G6,G7,E10)</f>
        <v>4</v>
      </c>
      <c r="R7" s="4">
        <f t="shared" si="1"/>
        <v>4.1399999999999997</v>
      </c>
      <c r="S7" s="4">
        <f t="shared" si="2"/>
        <v>2</v>
      </c>
      <c r="V7" s="19"/>
      <c r="W7" s="21"/>
      <c r="X7" s="120" t="str">
        <f>V10</f>
        <v>Wytrzensová</v>
      </c>
      <c r="Y7" s="116"/>
      <c r="Z7" s="13"/>
      <c r="AA7" s="13"/>
      <c r="AB7" s="13"/>
      <c r="AC7" s="24"/>
      <c r="AD7" s="111"/>
      <c r="AE7" s="111"/>
    </row>
    <row r="8" spans="1:31">
      <c r="B8" s="56" t="str">
        <f>L5</f>
        <v>Cittová</v>
      </c>
      <c r="C8" s="4" t="s">
        <v>3</v>
      </c>
      <c r="D8" s="56" t="str">
        <f>L6</f>
        <v>Fišerová</v>
      </c>
      <c r="E8" s="4">
        <v>0</v>
      </c>
      <c r="F8" s="4" t="s">
        <v>5</v>
      </c>
      <c r="G8" s="4">
        <v>2</v>
      </c>
      <c r="H8" s="4">
        <v>6</v>
      </c>
      <c r="I8" s="4" t="s">
        <v>5</v>
      </c>
      <c r="J8" s="4">
        <v>22</v>
      </c>
      <c r="K8" s="81"/>
      <c r="L8" s="65" t="s">
        <v>40</v>
      </c>
      <c r="M8" s="4">
        <f>SUM(J5,H7,J9)</f>
        <v>35</v>
      </c>
      <c r="N8" s="4" t="s">
        <v>5</v>
      </c>
      <c r="O8" s="4">
        <f>SUM(H5,J7,H9)</f>
        <v>63</v>
      </c>
      <c r="P8" s="4">
        <f t="shared" si="0"/>
        <v>-28</v>
      </c>
      <c r="Q8" s="4">
        <f>SUM(G5,E7,G9)</f>
        <v>1</v>
      </c>
      <c r="R8" s="4">
        <f t="shared" si="1"/>
        <v>0.72</v>
      </c>
      <c r="S8" s="4">
        <f t="shared" si="2"/>
        <v>4</v>
      </c>
      <c r="V8" s="19"/>
      <c r="W8" s="21"/>
      <c r="X8" s="11" t="s">
        <v>16</v>
      </c>
      <c r="Y8" s="14"/>
      <c r="Z8" s="13"/>
      <c r="AA8" s="13"/>
      <c r="AB8" s="13"/>
      <c r="AC8" s="24"/>
      <c r="AD8" s="111"/>
      <c r="AE8" s="111"/>
    </row>
    <row r="9" spans="1:31">
      <c r="B9" s="56" t="str">
        <f>L6</f>
        <v>Fišerová</v>
      </c>
      <c r="C9" s="4" t="s">
        <v>3</v>
      </c>
      <c r="D9" s="56" t="str">
        <f>L8</f>
        <v>Nachtmanová</v>
      </c>
      <c r="E9" s="4">
        <v>2</v>
      </c>
      <c r="F9" s="4" t="s">
        <v>5</v>
      </c>
      <c r="G9" s="4">
        <v>0</v>
      </c>
      <c r="H9" s="4">
        <v>22</v>
      </c>
      <c r="I9" s="4" t="s">
        <v>5</v>
      </c>
      <c r="J9" s="4">
        <v>5</v>
      </c>
      <c r="K9" s="81"/>
      <c r="L9" s="77"/>
      <c r="M9" s="76">
        <f>SUM(M5:M8)</f>
        <v>200</v>
      </c>
      <c r="N9" s="82">
        <f>M9-O9</f>
        <v>0</v>
      </c>
      <c r="O9" s="76">
        <f>SUM(O5:O8)</f>
        <v>200</v>
      </c>
      <c r="P9" s="57"/>
      <c r="Q9" s="57"/>
      <c r="R9" s="57"/>
      <c r="S9" s="57"/>
      <c r="V9" s="19"/>
      <c r="W9" s="21"/>
      <c r="X9" s="9"/>
      <c r="Y9" s="10"/>
      <c r="Z9" s="13"/>
      <c r="AA9" s="13"/>
      <c r="AB9" s="13"/>
      <c r="AC9" s="24"/>
      <c r="AD9" s="111"/>
      <c r="AE9" s="111"/>
    </row>
    <row r="10" spans="1:31">
      <c r="B10" s="56" t="str">
        <f>L7</f>
        <v>Konderová</v>
      </c>
      <c r="C10" s="4" t="s">
        <v>3</v>
      </c>
      <c r="D10" s="56" t="str">
        <f>L5</f>
        <v>Cittová</v>
      </c>
      <c r="E10" s="4">
        <v>2</v>
      </c>
      <c r="F10" s="4" t="s">
        <v>5</v>
      </c>
      <c r="G10" s="4">
        <v>0</v>
      </c>
      <c r="H10" s="4">
        <v>22</v>
      </c>
      <c r="I10" s="4" t="s">
        <v>5</v>
      </c>
      <c r="J10" s="4">
        <v>14</v>
      </c>
      <c r="K10" s="81"/>
      <c r="L10" s="77"/>
      <c r="M10" s="57"/>
      <c r="N10" s="57"/>
      <c r="O10" s="57"/>
      <c r="P10" s="57"/>
      <c r="Q10" s="57"/>
      <c r="R10" s="57"/>
      <c r="S10" s="57"/>
      <c r="U10" s="1" t="s">
        <v>18</v>
      </c>
      <c r="V10" s="112" t="str">
        <f>IF(S14=2,L14,IF(S15=2,L15,IF(S16=2,L16,IF(S17=2,L17,"NEODEHRÁNO"))))</f>
        <v>Wytrzensová</v>
      </c>
      <c r="W10" s="113"/>
      <c r="X10" s="9"/>
      <c r="Y10" s="10"/>
      <c r="Z10" s="13"/>
      <c r="AA10" s="13"/>
      <c r="AB10" s="13"/>
      <c r="AC10" s="24"/>
      <c r="AD10" s="111"/>
      <c r="AE10" s="111"/>
    </row>
    <row r="11" spans="1:31">
      <c r="B11" s="56"/>
      <c r="C11" s="4"/>
      <c r="D11" s="56"/>
      <c r="E11" s="4"/>
      <c r="F11" s="4"/>
      <c r="G11" s="4"/>
      <c r="H11" s="4"/>
      <c r="I11" s="4"/>
      <c r="J11" s="4"/>
      <c r="K11" s="81"/>
      <c r="L11" s="77"/>
      <c r="M11" s="57"/>
      <c r="N11" s="57"/>
      <c r="O11" s="57"/>
      <c r="P11" s="57"/>
      <c r="Q11" s="57"/>
      <c r="R11" s="57"/>
      <c r="S11" s="57"/>
      <c r="V11" s="19" t="s">
        <v>16</v>
      </c>
      <c r="W11" s="22"/>
      <c r="X11" s="12"/>
      <c r="Y11" s="10"/>
      <c r="Z11" s="13"/>
      <c r="AA11" s="13"/>
      <c r="AB11" s="13"/>
      <c r="AC11" s="24"/>
      <c r="AD11" s="111"/>
      <c r="AE11" s="111"/>
    </row>
    <row r="12" spans="1:31">
      <c r="B12" s="56"/>
      <c r="C12" s="4"/>
      <c r="D12" s="56"/>
      <c r="E12" s="4"/>
      <c r="F12" s="4"/>
      <c r="G12" s="4"/>
      <c r="H12" s="4"/>
      <c r="I12" s="4"/>
      <c r="J12" s="4"/>
      <c r="K12" s="81"/>
      <c r="L12" s="75" t="s">
        <v>15</v>
      </c>
      <c r="M12" s="126"/>
      <c r="N12" s="126"/>
      <c r="O12" s="126"/>
      <c r="P12" s="57"/>
      <c r="Q12" s="57"/>
      <c r="R12" s="57"/>
      <c r="S12" s="57"/>
      <c r="V12" s="19"/>
      <c r="W12" s="23"/>
      <c r="X12" s="12"/>
      <c r="Y12" s="10"/>
      <c r="Z12" s="13"/>
      <c r="AA12" s="13"/>
      <c r="AB12" s="13"/>
      <c r="AC12" s="24"/>
      <c r="AD12" s="111"/>
      <c r="AE12" s="111"/>
    </row>
    <row r="13" spans="1:31">
      <c r="B13" s="56"/>
      <c r="C13" s="4"/>
      <c r="D13" s="56"/>
      <c r="E13" s="4"/>
      <c r="F13" s="4"/>
      <c r="G13" s="4"/>
      <c r="H13" s="4"/>
      <c r="I13" s="4"/>
      <c r="J13" s="4"/>
      <c r="K13" s="81"/>
      <c r="L13" s="4" t="s">
        <v>9</v>
      </c>
      <c r="M13" s="127" t="s">
        <v>10</v>
      </c>
      <c r="N13" s="127"/>
      <c r="O13" s="127"/>
      <c r="P13" s="73" t="s">
        <v>11</v>
      </c>
      <c r="Q13" s="4" t="s">
        <v>12</v>
      </c>
      <c r="R13" s="4" t="s">
        <v>13</v>
      </c>
      <c r="S13" s="4" t="s">
        <v>0</v>
      </c>
      <c r="V13" s="19"/>
      <c r="W13" s="116" t="str">
        <f>V16</f>
        <v>Konderová</v>
      </c>
      <c r="X13" s="116"/>
      <c r="Y13" s="10"/>
      <c r="Z13" s="117" t="str">
        <f>X19</f>
        <v>Nováková</v>
      </c>
      <c r="AA13" s="118"/>
      <c r="AB13" s="13"/>
      <c r="AC13" s="13"/>
      <c r="AD13" s="13"/>
    </row>
    <row r="14" spans="1:31">
      <c r="B14" s="56" t="str">
        <f>L14</f>
        <v>Nováková</v>
      </c>
      <c r="C14" s="4" t="s">
        <v>3</v>
      </c>
      <c r="D14" s="56" t="str">
        <f>L17</f>
        <v>Wytrzensová</v>
      </c>
      <c r="E14" s="4">
        <v>2</v>
      </c>
      <c r="F14" s="4" t="s">
        <v>5</v>
      </c>
      <c r="G14" s="4">
        <v>0</v>
      </c>
      <c r="H14" s="4">
        <v>22</v>
      </c>
      <c r="I14" s="4" t="s">
        <v>5</v>
      </c>
      <c r="J14" s="4">
        <v>12</v>
      </c>
      <c r="K14" s="81"/>
      <c r="L14" s="48" t="s">
        <v>41</v>
      </c>
      <c r="M14" s="4">
        <f>SUM(H14,H17,J19)</f>
        <v>66</v>
      </c>
      <c r="N14" s="57" t="s">
        <v>5</v>
      </c>
      <c r="O14" s="4">
        <f>SUM(J14,J17,H19)</f>
        <v>16</v>
      </c>
      <c r="P14" s="4">
        <f>M14-O14</f>
        <v>50</v>
      </c>
      <c r="Q14" s="4">
        <f>SUM(E14,E17,G19)</f>
        <v>6</v>
      </c>
      <c r="R14" s="4">
        <f>Q14+(P14/100)</f>
        <v>6.5</v>
      </c>
      <c r="S14" s="4">
        <f>RANK(R14,$R$14:$R$17,0)</f>
        <v>1</v>
      </c>
      <c r="V14" s="19"/>
      <c r="W14" s="119" t="s">
        <v>25</v>
      </c>
      <c r="X14" s="119"/>
      <c r="Y14" s="10"/>
      <c r="Z14" s="114" t="s">
        <v>29</v>
      </c>
      <c r="AA14" s="115"/>
      <c r="AB14" s="13"/>
      <c r="AC14" s="13"/>
      <c r="AD14" s="13"/>
    </row>
    <row r="15" spans="1:31">
      <c r="B15" s="56" t="str">
        <f>L15</f>
        <v>Vlasová</v>
      </c>
      <c r="C15" s="4" t="s">
        <v>3</v>
      </c>
      <c r="D15" s="56" t="str">
        <f>L16</f>
        <v>Vyskočilová</v>
      </c>
      <c r="E15" s="4">
        <v>0</v>
      </c>
      <c r="F15" s="4" t="s">
        <v>5</v>
      </c>
      <c r="G15" s="4">
        <v>2</v>
      </c>
      <c r="H15" s="4">
        <v>11</v>
      </c>
      <c r="I15" s="4" t="s">
        <v>5</v>
      </c>
      <c r="J15" s="4">
        <v>22</v>
      </c>
      <c r="K15" s="81"/>
      <c r="L15" s="65" t="s">
        <v>42</v>
      </c>
      <c r="M15" s="4">
        <f>SUM(H15,J17,H18)</f>
        <v>16</v>
      </c>
      <c r="N15" s="4" t="s">
        <v>5</v>
      </c>
      <c r="O15" s="4">
        <f>SUM(J15,H17,J18)</f>
        <v>66</v>
      </c>
      <c r="P15" s="4">
        <f t="shared" ref="P15:P17" si="3">M15-O15</f>
        <v>-50</v>
      </c>
      <c r="Q15" s="4">
        <f>SUM(E15,G17,E18)</f>
        <v>0</v>
      </c>
      <c r="R15" s="4">
        <f t="shared" ref="R15:R17" si="4">Q15+(P15/100)</f>
        <v>-0.5</v>
      </c>
      <c r="S15" s="4">
        <f t="shared" ref="S15:S17" si="5">RANK(R15,$R$14:$R$17,0)</f>
        <v>4</v>
      </c>
      <c r="V15" s="19"/>
      <c r="W15" s="19"/>
      <c r="X15" s="9"/>
      <c r="Y15" s="10"/>
      <c r="Z15" s="13"/>
      <c r="AA15" s="13"/>
      <c r="AB15" s="13"/>
      <c r="AC15" s="13"/>
      <c r="AD15" s="13"/>
    </row>
    <row r="16" spans="1:31">
      <c r="B16" s="56" t="str">
        <f>L17</f>
        <v>Wytrzensová</v>
      </c>
      <c r="C16" s="4" t="s">
        <v>3</v>
      </c>
      <c r="D16" s="56" t="str">
        <f>L16</f>
        <v>Vyskočilová</v>
      </c>
      <c r="E16" s="4">
        <v>2</v>
      </c>
      <c r="F16" s="4" t="s">
        <v>5</v>
      </c>
      <c r="G16" s="4">
        <v>0</v>
      </c>
      <c r="H16" s="4">
        <v>22</v>
      </c>
      <c r="I16" s="74" t="s">
        <v>5</v>
      </c>
      <c r="J16" s="4">
        <v>7</v>
      </c>
      <c r="K16" s="81"/>
      <c r="L16" s="65" t="s">
        <v>43</v>
      </c>
      <c r="M16" s="4">
        <f>SUM(J15,J16,H19)</f>
        <v>31</v>
      </c>
      <c r="N16" s="4" t="s">
        <v>5</v>
      </c>
      <c r="O16" s="4">
        <f>SUM(H15,H16,J19)</f>
        <v>55</v>
      </c>
      <c r="P16" s="4">
        <f t="shared" si="3"/>
        <v>-24</v>
      </c>
      <c r="Q16" s="4">
        <f>SUM(G15,G16,E19)</f>
        <v>2</v>
      </c>
      <c r="R16" s="4">
        <f t="shared" si="4"/>
        <v>1.76</v>
      </c>
      <c r="S16" s="4">
        <f t="shared" si="5"/>
        <v>3</v>
      </c>
      <c r="U16" s="1" t="s">
        <v>19</v>
      </c>
      <c r="V16" s="112" t="str">
        <f>IF(S5=2,L5,IF(S6=2,L6,IF(S7=2,L7,IF(S8=2,L8,"NEODEHRÁNO"))))</f>
        <v>Konderová</v>
      </c>
      <c r="W16" s="112"/>
      <c r="X16" s="9"/>
      <c r="Y16" s="10"/>
      <c r="Z16" s="13"/>
      <c r="AA16" s="13"/>
      <c r="AB16" s="13"/>
      <c r="AC16" s="13"/>
      <c r="AD16" s="13"/>
    </row>
    <row r="17" spans="1:30">
      <c r="B17" s="56" t="str">
        <f>L14</f>
        <v>Nováková</v>
      </c>
      <c r="C17" s="4" t="s">
        <v>3</v>
      </c>
      <c r="D17" s="56" t="str">
        <f>L15</f>
        <v>Vlasová</v>
      </c>
      <c r="E17" s="4">
        <v>2</v>
      </c>
      <c r="F17" s="4" t="s">
        <v>5</v>
      </c>
      <c r="G17" s="4">
        <v>0</v>
      </c>
      <c r="H17" s="4">
        <v>22</v>
      </c>
      <c r="I17" s="4" t="s">
        <v>5</v>
      </c>
      <c r="J17" s="4">
        <v>2</v>
      </c>
      <c r="K17" s="81"/>
      <c r="L17" s="48" t="s">
        <v>44</v>
      </c>
      <c r="M17" s="4">
        <f>SUM(J14,H16,J18)</f>
        <v>56</v>
      </c>
      <c r="N17" s="4" t="s">
        <v>5</v>
      </c>
      <c r="O17" s="4">
        <f>SUM(H14,J16,H18)</f>
        <v>32</v>
      </c>
      <c r="P17" s="4">
        <f t="shared" si="3"/>
        <v>24</v>
      </c>
      <c r="Q17" s="4">
        <f>SUM(G14,E16,G18)</f>
        <v>4</v>
      </c>
      <c r="R17" s="4">
        <f t="shared" si="4"/>
        <v>4.24</v>
      </c>
      <c r="S17" s="4">
        <f t="shared" si="5"/>
        <v>2</v>
      </c>
      <c r="V17" s="19" t="s">
        <v>16</v>
      </c>
      <c r="W17" s="20"/>
      <c r="X17" s="9"/>
      <c r="Y17" s="10"/>
      <c r="Z17" s="13"/>
      <c r="AA17" s="13"/>
      <c r="AB17" s="13"/>
      <c r="AC17" s="13"/>
      <c r="AD17" s="13"/>
    </row>
    <row r="18" spans="1:30">
      <c r="B18" s="56" t="str">
        <f>L15</f>
        <v>Vlasová</v>
      </c>
      <c r="C18" s="4" t="s">
        <v>3</v>
      </c>
      <c r="D18" s="56" t="str">
        <f>L17</f>
        <v>Wytrzensová</v>
      </c>
      <c r="E18" s="4">
        <v>0</v>
      </c>
      <c r="F18" s="4" t="s">
        <v>5</v>
      </c>
      <c r="G18" s="4">
        <v>2</v>
      </c>
      <c r="H18" s="4">
        <v>3</v>
      </c>
      <c r="I18" s="4" t="s">
        <v>5</v>
      </c>
      <c r="J18" s="4">
        <v>22</v>
      </c>
      <c r="K18" s="81"/>
      <c r="L18" s="77"/>
      <c r="M18" s="76">
        <f>SUM(M14:M17)</f>
        <v>169</v>
      </c>
      <c r="N18" s="82">
        <f>M18-O18</f>
        <v>0</v>
      </c>
      <c r="O18" s="76">
        <f>SUM(O14:O17)</f>
        <v>169</v>
      </c>
      <c r="P18" s="57"/>
      <c r="Q18" s="57"/>
      <c r="R18" s="57"/>
      <c r="S18" s="57"/>
      <c r="V18" s="19"/>
      <c r="W18" s="21"/>
      <c r="X18" s="9"/>
      <c r="Y18" s="10"/>
      <c r="Z18" s="13"/>
      <c r="AA18" s="13"/>
      <c r="AB18" s="13"/>
      <c r="AC18" s="13"/>
      <c r="AD18" s="13"/>
    </row>
    <row r="19" spans="1:30">
      <c r="B19" s="56" t="str">
        <f>L16</f>
        <v>Vyskočilová</v>
      </c>
      <c r="C19" s="4" t="s">
        <v>3</v>
      </c>
      <c r="D19" s="56" t="str">
        <f>L14</f>
        <v>Nováková</v>
      </c>
      <c r="E19" s="4">
        <v>0</v>
      </c>
      <c r="F19" s="4" t="s">
        <v>5</v>
      </c>
      <c r="G19" s="4">
        <v>2</v>
      </c>
      <c r="H19" s="4">
        <v>2</v>
      </c>
      <c r="I19" s="4" t="s">
        <v>5</v>
      </c>
      <c r="J19" s="4">
        <v>22</v>
      </c>
      <c r="K19" s="81"/>
      <c r="L19" s="77"/>
      <c r="M19" s="57"/>
      <c r="N19" s="57"/>
      <c r="O19" s="57"/>
      <c r="P19" s="57"/>
      <c r="Q19" s="57"/>
      <c r="R19" s="57"/>
      <c r="S19" s="57"/>
      <c r="V19" s="19"/>
      <c r="W19" s="21"/>
      <c r="X19" s="122" t="str">
        <f>V22</f>
        <v>Nováková</v>
      </c>
      <c r="Y19" s="123"/>
      <c r="Z19" s="13"/>
      <c r="AA19" s="13"/>
      <c r="AB19" s="13"/>
      <c r="AC19" s="13"/>
      <c r="AD19" s="13"/>
    </row>
    <row r="20" spans="1:30">
      <c r="B20" s="56"/>
      <c r="C20" s="4"/>
      <c r="D20" s="56"/>
      <c r="E20" s="4"/>
      <c r="F20" s="4"/>
      <c r="G20" s="4"/>
      <c r="H20" s="4"/>
      <c r="I20" s="4"/>
      <c r="J20" s="4"/>
      <c r="K20" s="81"/>
      <c r="L20" s="77"/>
      <c r="M20" s="57"/>
      <c r="N20" s="57"/>
      <c r="O20" s="57"/>
      <c r="P20" s="57"/>
      <c r="Q20" s="57"/>
      <c r="R20" s="57"/>
      <c r="S20" s="57"/>
      <c r="V20" s="19"/>
      <c r="W20" s="21"/>
      <c r="X20" s="11" t="s">
        <v>16</v>
      </c>
      <c r="Y20" s="15"/>
      <c r="Z20" s="13"/>
      <c r="AA20" s="13"/>
      <c r="AB20" s="13"/>
      <c r="AC20" s="13"/>
      <c r="AD20" s="13"/>
    </row>
    <row r="21" spans="1:30">
      <c r="A21" s="1" t="s">
        <v>27</v>
      </c>
      <c r="B21" s="56" t="str">
        <f>V4</f>
        <v>Fišerová</v>
      </c>
      <c r="C21" s="4" t="s">
        <v>3</v>
      </c>
      <c r="D21" s="56" t="str">
        <f>V10</f>
        <v>Wytrzensová</v>
      </c>
      <c r="E21" s="4"/>
      <c r="F21" s="4" t="s">
        <v>5</v>
      </c>
      <c r="G21" s="4"/>
      <c r="H21" s="4"/>
      <c r="I21" s="4" t="s">
        <v>5</v>
      </c>
      <c r="J21" s="4"/>
      <c r="K21" s="81"/>
      <c r="L21" s="77"/>
      <c r="M21" s="57"/>
      <c r="N21" s="57"/>
      <c r="O21" s="57"/>
      <c r="P21" s="57"/>
      <c r="Q21" s="57"/>
      <c r="R21" s="57"/>
      <c r="S21" s="57"/>
      <c r="V21" s="19"/>
      <c r="W21" s="21"/>
      <c r="X21" s="9"/>
      <c r="Y21" s="12"/>
      <c r="Z21" s="13"/>
      <c r="AA21" s="13"/>
      <c r="AB21" s="13"/>
      <c r="AC21" s="13"/>
      <c r="AD21" s="13"/>
    </row>
    <row r="22" spans="1:30">
      <c r="A22" s="1" t="s">
        <v>28</v>
      </c>
      <c r="B22" s="56" t="str">
        <f>V16</f>
        <v>Konderová</v>
      </c>
      <c r="C22" s="4" t="s">
        <v>3</v>
      </c>
      <c r="D22" s="56" t="str">
        <f>V22</f>
        <v>Nováková</v>
      </c>
      <c r="E22" s="4"/>
      <c r="F22" s="4" t="s">
        <v>5</v>
      </c>
      <c r="G22" s="4"/>
      <c r="H22" s="4"/>
      <c r="I22" s="4" t="s">
        <v>5</v>
      </c>
      <c r="J22" s="4"/>
      <c r="K22" s="81"/>
      <c r="L22" s="77"/>
      <c r="M22" s="57"/>
      <c r="N22" s="57"/>
      <c r="O22" s="57"/>
      <c r="P22" s="57"/>
      <c r="Q22" s="57"/>
      <c r="R22" s="57"/>
      <c r="S22" s="57"/>
      <c r="U22" s="1" t="s">
        <v>20</v>
      </c>
      <c r="V22" s="112" t="str">
        <f>IF(S14=1,L14,IF(S15=1,L15,IF(S16=1,L16,IF(S17=1,L17,"NEODEHRÁNO"))))</f>
        <v>Nováková</v>
      </c>
      <c r="W22" s="113"/>
      <c r="X22" s="9"/>
      <c r="Y22" s="9"/>
      <c r="Z22" s="13"/>
      <c r="AA22" s="13"/>
      <c r="AB22" s="13"/>
      <c r="AC22" s="13"/>
      <c r="AD22" s="13"/>
    </row>
    <row r="23" spans="1:30">
      <c r="A23" s="1" t="s">
        <v>31</v>
      </c>
      <c r="B23" s="56" t="str">
        <f>V26</f>
        <v>Cittová</v>
      </c>
      <c r="C23" s="4" t="s">
        <v>3</v>
      </c>
      <c r="D23" s="56" t="str">
        <f>V32</f>
        <v>Vlasová</v>
      </c>
      <c r="E23" s="4"/>
      <c r="F23" s="4" t="s">
        <v>5</v>
      </c>
      <c r="G23" s="4"/>
      <c r="H23" s="4"/>
      <c r="I23" s="4" t="s">
        <v>5</v>
      </c>
      <c r="J23" s="4"/>
      <c r="K23" s="81"/>
      <c r="L23" s="77"/>
      <c r="M23" s="57"/>
      <c r="N23" s="57"/>
      <c r="O23" s="57"/>
      <c r="P23" s="57"/>
      <c r="Q23" s="57"/>
      <c r="R23" s="57"/>
      <c r="S23" s="57"/>
      <c r="V23" s="19" t="s">
        <v>16</v>
      </c>
      <c r="W23" s="22"/>
      <c r="X23" s="12"/>
      <c r="Y23" s="9"/>
      <c r="Z23" s="13"/>
      <c r="AA23" s="13"/>
      <c r="AB23" s="13"/>
      <c r="AC23" s="13"/>
      <c r="AD23" s="13"/>
    </row>
    <row r="24" spans="1:30">
      <c r="A24" s="1" t="s">
        <v>32</v>
      </c>
      <c r="B24" s="56" t="str">
        <f>V38</f>
        <v>Nachtmanová</v>
      </c>
      <c r="C24" s="4" t="s">
        <v>3</v>
      </c>
      <c r="D24" s="56" t="str">
        <f>V44</f>
        <v>Vyskočilová</v>
      </c>
      <c r="E24" s="4"/>
      <c r="F24" s="4" t="s">
        <v>5</v>
      </c>
      <c r="G24" s="4"/>
      <c r="H24" s="4"/>
      <c r="I24" s="4" t="s">
        <v>5</v>
      </c>
      <c r="J24" s="4"/>
      <c r="K24" s="81"/>
      <c r="L24" s="77"/>
      <c r="M24" s="57"/>
      <c r="N24" s="57"/>
      <c r="O24" s="57"/>
      <c r="P24" s="57"/>
      <c r="Q24" s="57"/>
      <c r="R24" s="57"/>
      <c r="S24" s="57"/>
      <c r="V24" s="17"/>
      <c r="W24" s="17"/>
      <c r="X24" s="13"/>
      <c r="Y24" s="13"/>
      <c r="Z24" s="13"/>
      <c r="AA24" s="13"/>
      <c r="AB24" s="13"/>
      <c r="AC24" s="13"/>
      <c r="AD24" s="13"/>
    </row>
    <row r="25" spans="1:30">
      <c r="A25" s="1" t="s">
        <v>34</v>
      </c>
      <c r="B25" s="56" t="str">
        <f>IF(J21&gt;H21,B21,IF(H21&gt;J21,D21,"NEODEHRÁNO"))</f>
        <v>NEODEHRÁNO</v>
      </c>
      <c r="C25" s="4" t="s">
        <v>3</v>
      </c>
      <c r="D25" s="56" t="str">
        <f>IF(J22&gt;H22,B22,IF(H22&gt;J22,D22,"NEODEHRÁNO"))</f>
        <v>NEODEHRÁNO</v>
      </c>
      <c r="E25" s="4"/>
      <c r="F25" s="4" t="s">
        <v>5</v>
      </c>
      <c r="G25" s="4"/>
      <c r="H25" s="4"/>
      <c r="I25" s="4" t="s">
        <v>5</v>
      </c>
      <c r="J25" s="4"/>
      <c r="K25" s="81"/>
      <c r="L25" s="77"/>
      <c r="M25" s="57"/>
      <c r="N25" s="57"/>
      <c r="O25" s="57"/>
      <c r="P25" s="57"/>
      <c r="Q25" s="57"/>
      <c r="R25" s="57"/>
      <c r="S25" s="57"/>
      <c r="V25" s="17"/>
      <c r="W25" s="17"/>
      <c r="X25" s="13"/>
      <c r="Y25" s="13"/>
      <c r="Z25" s="13"/>
      <c r="AA25" s="13"/>
      <c r="AB25" s="13"/>
      <c r="AC25" s="13"/>
      <c r="AD25" s="13"/>
    </row>
    <row r="26" spans="1:30">
      <c r="A26" s="1" t="s">
        <v>33</v>
      </c>
      <c r="B26" s="56" t="str">
        <f>X29</f>
        <v>Cittová</v>
      </c>
      <c r="C26" s="4" t="s">
        <v>3</v>
      </c>
      <c r="D26" s="56" t="str">
        <f>X41</f>
        <v>Nachtmanová</v>
      </c>
      <c r="E26" s="4"/>
      <c r="F26" s="4" t="s">
        <v>5</v>
      </c>
      <c r="G26" s="4"/>
      <c r="H26" s="4"/>
      <c r="I26" s="4" t="s">
        <v>5</v>
      </c>
      <c r="J26" s="4"/>
      <c r="K26" s="81"/>
      <c r="L26" s="77"/>
      <c r="M26" s="57"/>
      <c r="N26" s="57"/>
      <c r="O26" s="57"/>
      <c r="P26" s="57"/>
      <c r="Q26" s="57"/>
      <c r="R26" s="57"/>
      <c r="S26" s="57"/>
      <c r="U26" s="1" t="s">
        <v>21</v>
      </c>
      <c r="V26" s="112" t="str">
        <f>IF(S5=3,L5,IF(S6=3,L6,IF(S7=3,L7,IF(S8=3,L8,"NEODEHRÁNO"))))</f>
        <v>Cittová</v>
      </c>
      <c r="W26" s="112"/>
      <c r="X26" s="9"/>
      <c r="Y26" s="9"/>
      <c r="Z26" s="13"/>
      <c r="AA26" s="13"/>
      <c r="AB26" s="13"/>
      <c r="AC26" s="13"/>
      <c r="AD26" s="13"/>
    </row>
    <row r="27" spans="1:30">
      <c r="A27" s="1" t="s">
        <v>35</v>
      </c>
      <c r="B27" s="56" t="str">
        <f>IF(J23&gt;H23,B23,IF(H23&gt;J23,D23,"NEODEHRÁNO"))</f>
        <v>NEODEHRÁNO</v>
      </c>
      <c r="C27" s="4" t="s">
        <v>3</v>
      </c>
      <c r="D27" s="56" t="str">
        <f>IF(J24&gt;H24,B24,IF(H24&gt;J24,D24,"NEODEHRÁNO"))</f>
        <v>NEODEHRÁNO</v>
      </c>
      <c r="E27" s="4"/>
      <c r="F27" s="4" t="s">
        <v>5</v>
      </c>
      <c r="G27" s="4"/>
      <c r="H27" s="4"/>
      <c r="I27" s="4" t="s">
        <v>5</v>
      </c>
      <c r="J27" s="4"/>
      <c r="K27" s="81"/>
      <c r="L27" s="77"/>
      <c r="M27" s="57"/>
      <c r="N27" s="57"/>
      <c r="O27" s="57"/>
      <c r="P27" s="57"/>
      <c r="Q27" s="57"/>
      <c r="R27" s="57"/>
      <c r="S27" s="57"/>
      <c r="V27" s="19" t="s">
        <v>16</v>
      </c>
      <c r="W27" s="20"/>
      <c r="X27" s="9"/>
      <c r="Y27" s="9"/>
      <c r="Z27" s="13"/>
      <c r="AA27" s="13"/>
      <c r="AB27" s="13"/>
      <c r="AC27" s="13"/>
      <c r="AD27" s="13"/>
    </row>
    <row r="28" spans="1:30">
      <c r="A28" s="1" t="s">
        <v>36</v>
      </c>
      <c r="B28" s="56" t="str">
        <f>X7</f>
        <v>Wytrzensová</v>
      </c>
      <c r="C28" s="4" t="s">
        <v>3</v>
      </c>
      <c r="D28" s="83" t="str">
        <f>X19</f>
        <v>Nováková</v>
      </c>
      <c r="E28" s="4"/>
      <c r="F28" s="4" t="s">
        <v>5</v>
      </c>
      <c r="G28" s="4"/>
      <c r="H28" s="4"/>
      <c r="I28" s="4" t="s">
        <v>5</v>
      </c>
      <c r="J28" s="4"/>
      <c r="K28" s="81"/>
      <c r="L28" s="77"/>
      <c r="M28" s="57"/>
      <c r="N28" s="57"/>
      <c r="O28" s="57"/>
      <c r="P28" s="57"/>
      <c r="Q28" s="57"/>
      <c r="R28" s="57"/>
      <c r="S28" s="57"/>
      <c r="V28" s="19"/>
      <c r="W28" s="21"/>
      <c r="X28" s="9"/>
      <c r="Y28" s="9"/>
      <c r="Z28" s="13"/>
      <c r="AA28" s="13"/>
      <c r="AB28" s="13"/>
      <c r="AC28" s="13"/>
      <c r="AD28" s="13"/>
    </row>
    <row r="29" spans="1:30">
      <c r="B29" s="81"/>
      <c r="C29" s="57"/>
      <c r="D29" s="81"/>
      <c r="E29" s="57"/>
      <c r="F29" s="57"/>
      <c r="G29" s="57"/>
      <c r="H29" s="57"/>
      <c r="I29" s="57"/>
      <c r="J29" s="57"/>
      <c r="K29" s="81"/>
      <c r="L29" s="77"/>
      <c r="M29" s="57"/>
      <c r="N29" s="57"/>
      <c r="O29" s="57"/>
      <c r="P29" s="57"/>
      <c r="Q29" s="57"/>
      <c r="R29" s="57"/>
      <c r="S29" s="57"/>
      <c r="V29" s="19"/>
      <c r="W29" s="21"/>
      <c r="X29" s="120" t="str">
        <f>V26</f>
        <v>Cittová</v>
      </c>
      <c r="Y29" s="116"/>
      <c r="Z29" s="13"/>
      <c r="AA29" s="13"/>
    </row>
    <row r="30" spans="1:30">
      <c r="L30" s="27"/>
      <c r="V30" s="19"/>
      <c r="W30" s="21"/>
      <c r="X30" s="11" t="s">
        <v>16</v>
      </c>
      <c r="Y30" s="14"/>
      <c r="Z30" s="13"/>
      <c r="AA30" s="13"/>
    </row>
    <row r="31" spans="1:30">
      <c r="L31" s="28"/>
      <c r="V31" s="19"/>
      <c r="W31" s="21"/>
      <c r="X31" s="9"/>
      <c r="Y31" s="10"/>
      <c r="Z31" s="13"/>
      <c r="AA31" s="13"/>
    </row>
    <row r="32" spans="1:30">
      <c r="L32" s="26"/>
      <c r="U32" s="1" t="s">
        <v>22</v>
      </c>
      <c r="V32" s="112" t="str">
        <f>IF(S14=4,L14,IF(S15=4,L15,IF(S16=4,L16,IF(S17=4,L17,"NEODEHRÁNO"))))</f>
        <v>Vlasová</v>
      </c>
      <c r="W32" s="113"/>
      <c r="X32" s="9"/>
      <c r="Y32" s="10"/>
      <c r="Z32" s="13"/>
      <c r="AA32" s="13"/>
    </row>
    <row r="33" spans="12:27">
      <c r="L33" s="28"/>
      <c r="V33" s="19" t="s">
        <v>16</v>
      </c>
      <c r="W33" s="22"/>
      <c r="X33" s="12"/>
      <c r="Y33" s="10"/>
      <c r="Z33" s="13"/>
      <c r="AA33" s="13"/>
    </row>
    <row r="34" spans="12:27">
      <c r="L34" s="27"/>
      <c r="V34" s="19"/>
      <c r="W34" s="23"/>
      <c r="X34" s="12"/>
      <c r="Y34" s="10"/>
      <c r="Z34" s="13"/>
      <c r="AA34" s="13"/>
    </row>
    <row r="35" spans="12:27">
      <c r="L35" s="28"/>
      <c r="V35" s="19"/>
      <c r="W35" s="116" t="str">
        <f>V44</f>
        <v>Vyskočilová</v>
      </c>
      <c r="X35" s="116"/>
      <c r="Y35" s="10"/>
      <c r="Z35" s="117" t="str">
        <f>X41</f>
        <v>Nachtmanová</v>
      </c>
      <c r="AA35" s="118"/>
    </row>
    <row r="36" spans="12:27">
      <c r="L36" s="28"/>
      <c r="V36" s="19"/>
      <c r="W36" s="119" t="s">
        <v>26</v>
      </c>
      <c r="X36" s="119"/>
      <c r="Y36" s="10"/>
      <c r="Z36" s="114" t="s">
        <v>30</v>
      </c>
      <c r="AA36" s="115"/>
    </row>
    <row r="37" spans="12:27">
      <c r="L37" s="27"/>
      <c r="V37" s="19"/>
      <c r="W37" s="19"/>
      <c r="X37" s="9"/>
      <c r="Y37" s="10"/>
      <c r="Z37" s="13"/>
      <c r="AA37" s="13"/>
    </row>
    <row r="38" spans="12:27">
      <c r="U38" s="1" t="s">
        <v>23</v>
      </c>
      <c r="V38" s="112" t="str">
        <f>IF(S5=4,L5,IF(S6=4,L6,IF(S7=4,L7,IF(S8=4,L8,"NEODEHRÁNO"))))</f>
        <v>Nachtmanová</v>
      </c>
      <c r="W38" s="112"/>
      <c r="X38" s="9"/>
      <c r="Y38" s="10"/>
      <c r="Z38" s="13"/>
      <c r="AA38" s="13"/>
    </row>
    <row r="39" spans="12:27">
      <c r="V39" s="19" t="s">
        <v>16</v>
      </c>
      <c r="W39" s="20"/>
      <c r="X39" s="9"/>
      <c r="Y39" s="10"/>
      <c r="Z39" s="13"/>
      <c r="AA39" s="13"/>
    </row>
    <row r="40" spans="12:27">
      <c r="V40" s="19"/>
      <c r="W40" s="21"/>
      <c r="X40" s="9"/>
      <c r="Y40" s="10"/>
      <c r="Z40" s="13"/>
      <c r="AA40" s="13"/>
    </row>
    <row r="41" spans="12:27">
      <c r="V41" s="19"/>
      <c r="W41" s="21"/>
      <c r="X41" s="120" t="str">
        <f>V38</f>
        <v>Nachtmanová</v>
      </c>
      <c r="Y41" s="121"/>
      <c r="Z41" s="13"/>
      <c r="AA41" s="13"/>
    </row>
    <row r="42" spans="12:27">
      <c r="V42" s="19"/>
      <c r="W42" s="21"/>
      <c r="X42" s="11" t="s">
        <v>16</v>
      </c>
      <c r="Y42" s="15"/>
      <c r="Z42" s="13"/>
      <c r="AA42" s="13"/>
    </row>
    <row r="43" spans="12:27">
      <c r="V43" s="19"/>
      <c r="W43" s="21"/>
      <c r="X43" s="9"/>
      <c r="Y43" s="12"/>
      <c r="Z43" s="13"/>
      <c r="AA43" s="13"/>
    </row>
    <row r="44" spans="12:27">
      <c r="U44" s="1" t="s">
        <v>24</v>
      </c>
      <c r="V44" s="112" t="str">
        <f>IF(S14=3,L14,IF(S15=3,L15,IF(S16=3,L16,IF(S17=3,L17,"NEODEHRÁNO"))))</f>
        <v>Vyskočilová</v>
      </c>
      <c r="W44" s="113"/>
      <c r="X44" s="9"/>
      <c r="Y44" s="9"/>
      <c r="Z44" s="13"/>
      <c r="AA44" s="13"/>
    </row>
  </sheetData>
  <mergeCells count="37">
    <mergeCell ref="Z13:AA13"/>
    <mergeCell ref="V4:W4"/>
    <mergeCell ref="X7:Y7"/>
    <mergeCell ref="M4:O4"/>
    <mergeCell ref="M12:O12"/>
    <mergeCell ref="M13:O13"/>
    <mergeCell ref="E1:S1"/>
    <mergeCell ref="E3:G3"/>
    <mergeCell ref="H3:J3"/>
    <mergeCell ref="B3:D3"/>
    <mergeCell ref="M3:O3"/>
    <mergeCell ref="V22:W22"/>
    <mergeCell ref="V26:W26"/>
    <mergeCell ref="X29:Y29"/>
    <mergeCell ref="W14:X14"/>
    <mergeCell ref="W13:X13"/>
    <mergeCell ref="AD9:AE9"/>
    <mergeCell ref="AD10:AE10"/>
    <mergeCell ref="AD11:AE11"/>
    <mergeCell ref="AD12:AE12"/>
    <mergeCell ref="V44:W44"/>
    <mergeCell ref="V10:W10"/>
    <mergeCell ref="V32:W32"/>
    <mergeCell ref="Z36:AA36"/>
    <mergeCell ref="Z14:AA14"/>
    <mergeCell ref="W35:X35"/>
    <mergeCell ref="Z35:AA35"/>
    <mergeCell ref="W36:X36"/>
    <mergeCell ref="V38:W38"/>
    <mergeCell ref="X41:Y41"/>
    <mergeCell ref="V16:W16"/>
    <mergeCell ref="X19:Y19"/>
    <mergeCell ref="AD4:AE4"/>
    <mergeCell ref="AD5:AE5"/>
    <mergeCell ref="AD6:AE6"/>
    <mergeCell ref="AD7:AE7"/>
    <mergeCell ref="AD8:AE8"/>
  </mergeCells>
  <conditionalFormatting sqref="V4 V10 V16 V22">
    <cfRule type="expression" dxfId="187" priority="33" stopIfTrue="1">
      <formula>OR(AND(V4&lt;&gt;"Bye",V5="Bye"),W4=$G$5)</formula>
    </cfRule>
    <cfRule type="expression" dxfId="186" priority="34" stopIfTrue="1">
      <formula>W5=$G$5</formula>
    </cfRule>
  </conditionalFormatting>
  <conditionalFormatting sqref="V5 V11 V17 V23">
    <cfRule type="expression" dxfId="185" priority="41" stopIfTrue="1">
      <formula>OR(AND(V5&lt;&gt;"Bye",V4="Bye"),W5=$G$5)</formula>
    </cfRule>
    <cfRule type="expression" dxfId="184" priority="42" stopIfTrue="1">
      <formula>W4=$G$5</formula>
    </cfRule>
  </conditionalFormatting>
  <conditionalFormatting sqref="V26 V32 V38 V44">
    <cfRule type="expression" dxfId="183" priority="7" stopIfTrue="1">
      <formula>OR(AND(V26&lt;&gt;"Bye",V27="Bye"),W26=$G$5)</formula>
    </cfRule>
    <cfRule type="expression" dxfId="182" priority="8" stopIfTrue="1">
      <formula>W27=$G$5</formula>
    </cfRule>
  </conditionalFormatting>
  <conditionalFormatting sqref="V27 V33 V39">
    <cfRule type="expression" dxfId="181" priority="5" stopIfTrue="1">
      <formula>OR(AND(V27&lt;&gt;"Bye",V26="Bye"),W27=$G$5)</formula>
    </cfRule>
    <cfRule type="expression" dxfId="180" priority="6" stopIfTrue="1">
      <formula>W26=$G$5</formula>
    </cfRule>
  </conditionalFormatting>
  <conditionalFormatting sqref="V26 V32 V38 V44">
    <cfRule type="expression" dxfId="179" priority="3" stopIfTrue="1">
      <formula>OR(AND(V26&lt;&gt;"Bye",V27="Bye"),W26=$G$5)</formula>
    </cfRule>
    <cfRule type="expression" dxfId="178" priority="4" stopIfTrue="1">
      <formula>W27=$G$5</formula>
    </cfRule>
  </conditionalFormatting>
  <conditionalFormatting sqref="V27 V33 V39">
    <cfRule type="expression" dxfId="177" priority="1" stopIfTrue="1">
      <formula>OR(AND(V27&lt;&gt;"Bye",V26="Bye"),W27=$G$5)</formula>
    </cfRule>
    <cfRule type="expression" dxfId="176" priority="2" stopIfTrue="1">
      <formula>W26=$G$5</formula>
    </cfRule>
  </conditionalFormatting>
  <pageMargins left="0.70866141732283472" right="0.70866141732283472" top="0.78740157480314965" bottom="0.78740157480314965" header="0.31496062992125984" footer="0.31496062992125984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"/>
  <sheetViews>
    <sheetView tabSelected="1" topLeftCell="H14" workbookViewId="0">
      <selection activeCell="Y75" sqref="Y75"/>
    </sheetView>
  </sheetViews>
  <sheetFormatPr defaultRowHeight="15"/>
  <cols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  <col min="21" max="21" width="9.140625" style="30"/>
  </cols>
  <sheetData>
    <row r="1" spans="1:27" ht="21">
      <c r="B1" s="55" t="s">
        <v>45</v>
      </c>
      <c r="C1" s="30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7">
      <c r="A2" s="30"/>
      <c r="C2" s="30"/>
      <c r="E2" s="57"/>
      <c r="F2" s="57"/>
      <c r="G2" s="57"/>
      <c r="H2" s="57"/>
      <c r="I2" s="57"/>
      <c r="J2" s="57"/>
      <c r="K2" s="81"/>
      <c r="L2" s="77"/>
      <c r="M2" s="57"/>
      <c r="N2" s="57"/>
      <c r="O2" s="57"/>
      <c r="P2" s="57"/>
      <c r="Q2" s="57"/>
      <c r="R2" s="57"/>
      <c r="S2" s="57"/>
    </row>
    <row r="3" spans="1:27">
      <c r="A3" s="30"/>
      <c r="B3" s="135" t="s">
        <v>6</v>
      </c>
      <c r="C3" s="135"/>
      <c r="D3" s="135"/>
      <c r="E3" s="125" t="s">
        <v>4</v>
      </c>
      <c r="F3" s="125"/>
      <c r="G3" s="125"/>
      <c r="H3" s="125" t="s">
        <v>7</v>
      </c>
      <c r="I3" s="125"/>
      <c r="J3" s="125"/>
      <c r="K3" s="81"/>
      <c r="L3" s="75" t="s">
        <v>8</v>
      </c>
      <c r="M3" s="126"/>
      <c r="N3" s="126"/>
      <c r="O3" s="126"/>
      <c r="P3" s="57"/>
      <c r="Q3" s="57"/>
      <c r="R3" s="57"/>
      <c r="S3" s="57"/>
    </row>
    <row r="4" spans="1:27">
      <c r="A4" s="25" t="s">
        <v>0</v>
      </c>
      <c r="B4" s="8" t="s">
        <v>1</v>
      </c>
      <c r="C4" s="29" t="s">
        <v>3</v>
      </c>
      <c r="D4" s="8" t="s">
        <v>2</v>
      </c>
      <c r="E4" s="4" t="s">
        <v>1</v>
      </c>
      <c r="F4" s="4" t="s">
        <v>5</v>
      </c>
      <c r="G4" s="4" t="s">
        <v>2</v>
      </c>
      <c r="H4" s="4" t="s">
        <v>1</v>
      </c>
      <c r="I4" s="4" t="s">
        <v>5</v>
      </c>
      <c r="J4" s="4" t="s">
        <v>2</v>
      </c>
      <c r="K4" s="81"/>
      <c r="L4" s="4" t="s">
        <v>9</v>
      </c>
      <c r="M4" s="127" t="s">
        <v>10</v>
      </c>
      <c r="N4" s="127"/>
      <c r="O4" s="127"/>
      <c r="P4" s="73" t="s">
        <v>11</v>
      </c>
      <c r="Q4" s="4" t="s">
        <v>12</v>
      </c>
      <c r="R4" s="4" t="s">
        <v>13</v>
      </c>
      <c r="S4" s="4" t="s">
        <v>0</v>
      </c>
      <c r="V4" s="134"/>
      <c r="W4" s="134"/>
      <c r="X4" s="9"/>
      <c r="Y4" s="9"/>
      <c r="Z4" s="13"/>
      <c r="AA4" s="13"/>
    </row>
    <row r="5" spans="1:27">
      <c r="A5" s="30"/>
      <c r="B5" s="8" t="str">
        <f>L5</f>
        <v>Hnilica</v>
      </c>
      <c r="C5" s="29" t="s">
        <v>3</v>
      </c>
      <c r="D5" s="8" t="str">
        <f>L8</f>
        <v>Lisec</v>
      </c>
      <c r="E5" s="4">
        <v>2</v>
      </c>
      <c r="F5" s="4" t="s">
        <v>5</v>
      </c>
      <c r="G5" s="4">
        <v>0</v>
      </c>
      <c r="H5" s="4">
        <v>22</v>
      </c>
      <c r="I5" s="4" t="s">
        <v>5</v>
      </c>
      <c r="J5" s="4">
        <v>10</v>
      </c>
      <c r="K5" s="81"/>
      <c r="L5" s="39" t="s">
        <v>86</v>
      </c>
      <c r="M5" s="4">
        <f>SUM(H5,H8,J10)</f>
        <v>66</v>
      </c>
      <c r="N5" s="57" t="s">
        <v>5</v>
      </c>
      <c r="O5" s="4">
        <f>SUM(J5,J8,H10)</f>
        <v>18</v>
      </c>
      <c r="P5" s="4">
        <f>M5-O5</f>
        <v>48</v>
      </c>
      <c r="Q5" s="4">
        <f>SUM(E5,E8,G10)</f>
        <v>6</v>
      </c>
      <c r="R5" s="4">
        <f>Q5+(P5/100)</f>
        <v>6.48</v>
      </c>
      <c r="S5" s="4">
        <f>RANK(R5,$R$5:$R$8,0)</f>
        <v>1</v>
      </c>
      <c r="V5" s="19" t="s">
        <v>16</v>
      </c>
      <c r="W5" s="20"/>
      <c r="X5" s="9"/>
      <c r="Y5" s="9"/>
      <c r="Z5" s="13"/>
      <c r="AA5" s="13"/>
    </row>
    <row r="6" spans="1:27">
      <c r="A6" s="30"/>
      <c r="B6" s="8" t="str">
        <f>L6</f>
        <v>Píša</v>
      </c>
      <c r="C6" s="29" t="s">
        <v>3</v>
      </c>
      <c r="D6" s="8" t="str">
        <f>L7</f>
        <v>Pecka</v>
      </c>
      <c r="E6" s="4">
        <v>2</v>
      </c>
      <c r="F6" s="4" t="s">
        <v>5</v>
      </c>
      <c r="G6" s="4">
        <v>0</v>
      </c>
      <c r="H6" s="4">
        <v>22</v>
      </c>
      <c r="I6" s="4" t="s">
        <v>5</v>
      </c>
      <c r="J6" s="4">
        <v>12</v>
      </c>
      <c r="K6" s="81"/>
      <c r="L6" s="52" t="s">
        <v>87</v>
      </c>
      <c r="M6" s="4">
        <f>SUM(H6,J8,H9)</f>
        <v>47</v>
      </c>
      <c r="N6" s="4" t="s">
        <v>5</v>
      </c>
      <c r="O6" s="4">
        <f>SUM(J6,H8,J9)</f>
        <v>43</v>
      </c>
      <c r="P6" s="4">
        <f t="shared" ref="P6:P8" si="0">M6-O6</f>
        <v>4</v>
      </c>
      <c r="Q6" s="4">
        <f>SUM(E6,G8,E9)</f>
        <v>4</v>
      </c>
      <c r="R6" s="4">
        <f t="shared" ref="R6:R8" si="1">Q6+(P6/100)</f>
        <v>4.04</v>
      </c>
      <c r="S6" s="4">
        <f t="shared" ref="S6:S8" si="2">RANK(R6,$R$5:$R$8,0)</f>
        <v>2</v>
      </c>
      <c r="V6" s="19"/>
      <c r="W6" s="21"/>
      <c r="X6" s="9"/>
      <c r="Y6" s="9"/>
      <c r="Z6" s="13"/>
      <c r="AA6" s="13"/>
    </row>
    <row r="7" spans="1:27">
      <c r="A7" s="30"/>
      <c r="B7" s="8" t="str">
        <f>L8</f>
        <v>Lisec</v>
      </c>
      <c r="C7" s="29" t="s">
        <v>3</v>
      </c>
      <c r="D7" s="8" t="str">
        <f>L7</f>
        <v>Pecka</v>
      </c>
      <c r="E7" s="4">
        <v>1</v>
      </c>
      <c r="F7" s="4" t="s">
        <v>5</v>
      </c>
      <c r="G7" s="4">
        <v>1</v>
      </c>
      <c r="H7" s="4">
        <v>14</v>
      </c>
      <c r="I7" s="4" t="s">
        <v>5</v>
      </c>
      <c r="J7" s="4">
        <v>16</v>
      </c>
      <c r="K7" s="81"/>
      <c r="L7" s="52" t="s">
        <v>88</v>
      </c>
      <c r="M7" s="4">
        <f>SUM(J6,J7,H10)</f>
        <v>33</v>
      </c>
      <c r="N7" s="4" t="s">
        <v>5</v>
      </c>
      <c r="O7" s="4">
        <f>SUM(H6,H7,J10)</f>
        <v>58</v>
      </c>
      <c r="P7" s="4">
        <f t="shared" si="0"/>
        <v>-25</v>
      </c>
      <c r="Q7" s="4">
        <f>SUM(G6,G7,E10)</f>
        <v>1</v>
      </c>
      <c r="R7" s="4">
        <f t="shared" si="1"/>
        <v>0.75</v>
      </c>
      <c r="S7" s="4">
        <f t="shared" si="2"/>
        <v>3</v>
      </c>
      <c r="V7" s="19"/>
      <c r="W7" s="38" t="s">
        <v>17</v>
      </c>
      <c r="X7" s="120" t="str">
        <f>IF(S5=1,L5,IF(S6=1,L6,IF(S7=1,L7,IF(S8=1,L8,"NEODEHRÁNO"))))</f>
        <v>Hnilica</v>
      </c>
      <c r="Y7" s="116"/>
      <c r="Z7" s="13"/>
      <c r="AA7" s="13"/>
    </row>
    <row r="8" spans="1:27" ht="15" customHeight="1">
      <c r="A8" s="30"/>
      <c r="B8" s="8" t="str">
        <f>L5</f>
        <v>Hnilica</v>
      </c>
      <c r="C8" s="29" t="s">
        <v>3</v>
      </c>
      <c r="D8" s="8" t="str">
        <f>L6</f>
        <v>Píša</v>
      </c>
      <c r="E8" s="4">
        <v>2</v>
      </c>
      <c r="F8" s="4" t="s">
        <v>5</v>
      </c>
      <c r="G8" s="4">
        <v>0</v>
      </c>
      <c r="H8" s="4">
        <v>22</v>
      </c>
      <c r="I8" s="4" t="s">
        <v>5</v>
      </c>
      <c r="J8" s="4">
        <v>3</v>
      </c>
      <c r="K8" s="81"/>
      <c r="L8" s="90" t="s">
        <v>208</v>
      </c>
      <c r="M8" s="4">
        <f>SUM(J5,H7,J9)</f>
        <v>33</v>
      </c>
      <c r="N8" s="4" t="s">
        <v>5</v>
      </c>
      <c r="O8" s="4">
        <f>SUM(H5,J7,H9)</f>
        <v>60</v>
      </c>
      <c r="P8" s="4">
        <f t="shared" si="0"/>
        <v>-27</v>
      </c>
      <c r="Q8" s="4">
        <f>SUM(G5,E7,G9)</f>
        <v>1</v>
      </c>
      <c r="R8" s="4">
        <f t="shared" si="1"/>
        <v>0.73</v>
      </c>
      <c r="S8" s="4">
        <f t="shared" si="2"/>
        <v>4</v>
      </c>
      <c r="V8" s="19"/>
      <c r="W8" s="21"/>
      <c r="X8" s="11" t="s">
        <v>16</v>
      </c>
      <c r="Y8" s="14"/>
      <c r="Z8" s="13"/>
      <c r="AA8" s="13"/>
    </row>
    <row r="9" spans="1:27">
      <c r="A9" s="30"/>
      <c r="B9" s="8" t="str">
        <f>L6</f>
        <v>Píša</v>
      </c>
      <c r="C9" s="29" t="s">
        <v>3</v>
      </c>
      <c r="D9" s="8" t="str">
        <f>L8</f>
        <v>Lisec</v>
      </c>
      <c r="E9" s="4">
        <v>2</v>
      </c>
      <c r="F9" s="4" t="s">
        <v>5</v>
      </c>
      <c r="G9" s="4">
        <v>0</v>
      </c>
      <c r="H9" s="4">
        <v>22</v>
      </c>
      <c r="I9" s="4" t="s">
        <v>5</v>
      </c>
      <c r="J9" s="4">
        <v>9</v>
      </c>
      <c r="K9" s="81"/>
      <c r="L9" s="77"/>
      <c r="M9" s="76">
        <f>SUM(M5:M8)</f>
        <v>179</v>
      </c>
      <c r="N9" s="82">
        <f>M9-O9</f>
        <v>0</v>
      </c>
      <c r="O9" s="76">
        <f>SUM(O5:O8)</f>
        <v>179</v>
      </c>
      <c r="P9" s="57"/>
      <c r="Q9" s="57"/>
      <c r="R9" s="57"/>
      <c r="S9" s="57"/>
      <c r="V9" s="19"/>
      <c r="W9" s="21"/>
      <c r="X9" s="9"/>
      <c r="Y9" s="10"/>
      <c r="Z9" s="13"/>
      <c r="AA9" s="13"/>
    </row>
    <row r="10" spans="1:27">
      <c r="A10" s="30"/>
      <c r="B10" s="8" t="str">
        <f>L7</f>
        <v>Pecka</v>
      </c>
      <c r="C10" s="29" t="s">
        <v>3</v>
      </c>
      <c r="D10" s="8" t="str">
        <f>L5</f>
        <v>Hnilica</v>
      </c>
      <c r="E10" s="4">
        <v>0</v>
      </c>
      <c r="F10" s="4" t="s">
        <v>5</v>
      </c>
      <c r="G10" s="4">
        <v>2</v>
      </c>
      <c r="H10" s="4">
        <v>5</v>
      </c>
      <c r="I10" s="4" t="s">
        <v>5</v>
      </c>
      <c r="J10" s="4">
        <v>22</v>
      </c>
      <c r="K10" s="81"/>
      <c r="L10" s="77"/>
      <c r="M10" s="57"/>
      <c r="N10" s="57"/>
      <c r="O10" s="57"/>
      <c r="P10" s="57"/>
      <c r="Q10" s="57"/>
      <c r="R10" s="57"/>
      <c r="S10" s="57"/>
      <c r="V10" s="112"/>
      <c r="W10" s="113"/>
      <c r="X10" s="9"/>
      <c r="Y10" s="10"/>
      <c r="Z10" s="13"/>
      <c r="AA10" s="13"/>
    </row>
    <row r="11" spans="1:27">
      <c r="A11" s="30"/>
      <c r="B11" s="8"/>
      <c r="C11" s="29"/>
      <c r="D11" s="8"/>
      <c r="E11" s="4"/>
      <c r="F11" s="4"/>
      <c r="G11" s="4"/>
      <c r="H11" s="4"/>
      <c r="I11" s="4"/>
      <c r="J11" s="4"/>
      <c r="K11" s="81"/>
      <c r="L11" s="77"/>
      <c r="M11" s="57"/>
      <c r="N11" s="57"/>
      <c r="O11" s="57"/>
      <c r="P11" s="57"/>
      <c r="Q11" s="57"/>
      <c r="R11" s="57"/>
      <c r="S11" s="57"/>
      <c r="V11" s="19" t="s">
        <v>16</v>
      </c>
      <c r="W11" s="22"/>
      <c r="X11" s="12"/>
      <c r="Y11" s="10"/>
      <c r="Z11" s="13"/>
      <c r="AA11" s="13"/>
    </row>
    <row r="12" spans="1:27">
      <c r="A12" s="30"/>
      <c r="B12" s="8"/>
      <c r="C12" s="29"/>
      <c r="D12" s="8"/>
      <c r="E12" s="4"/>
      <c r="F12" s="4"/>
      <c r="G12" s="4"/>
      <c r="H12" s="4"/>
      <c r="I12" s="4"/>
      <c r="J12" s="4"/>
      <c r="K12" s="81"/>
      <c r="L12" s="75" t="s">
        <v>15</v>
      </c>
      <c r="M12" s="126"/>
      <c r="N12" s="126"/>
      <c r="O12" s="126"/>
      <c r="P12" s="57"/>
      <c r="Q12" s="57"/>
      <c r="R12" s="57"/>
      <c r="S12" s="57"/>
      <c r="V12" s="19"/>
      <c r="W12" s="23"/>
      <c r="X12" s="12"/>
      <c r="Y12" s="10"/>
      <c r="Z12" s="13"/>
      <c r="AA12" s="13"/>
    </row>
    <row r="13" spans="1:27">
      <c r="A13" s="30"/>
      <c r="B13" s="8"/>
      <c r="C13" s="29"/>
      <c r="D13" s="8"/>
      <c r="E13" s="4"/>
      <c r="F13" s="4"/>
      <c r="G13" s="4"/>
      <c r="H13" s="4"/>
      <c r="I13" s="4"/>
      <c r="J13" s="4"/>
      <c r="K13" s="81"/>
      <c r="L13" s="4" t="s">
        <v>9</v>
      </c>
      <c r="M13" s="127" t="s">
        <v>10</v>
      </c>
      <c r="N13" s="127"/>
      <c r="O13" s="127"/>
      <c r="P13" s="73" t="s">
        <v>11</v>
      </c>
      <c r="Q13" s="4" t="s">
        <v>12</v>
      </c>
      <c r="R13" s="4" t="s">
        <v>13</v>
      </c>
      <c r="S13" s="4" t="s">
        <v>0</v>
      </c>
      <c r="V13" s="19"/>
      <c r="W13" s="132"/>
      <c r="X13" s="132"/>
      <c r="Y13" s="10"/>
      <c r="Z13" s="117" t="str">
        <f>X7</f>
        <v>Hnilica</v>
      </c>
      <c r="AA13" s="118"/>
    </row>
    <row r="14" spans="1:27">
      <c r="A14" s="30"/>
      <c r="B14" s="8" t="str">
        <f>L14</f>
        <v>Bláha</v>
      </c>
      <c r="C14" s="29" t="s">
        <v>3</v>
      </c>
      <c r="D14" s="8" t="str">
        <f>L17</f>
        <v>Kovář</v>
      </c>
      <c r="E14" s="4">
        <v>2</v>
      </c>
      <c r="F14" s="4" t="s">
        <v>5</v>
      </c>
      <c r="G14" s="4">
        <v>0</v>
      </c>
      <c r="H14" s="4">
        <v>22</v>
      </c>
      <c r="I14" s="4" t="s">
        <v>5</v>
      </c>
      <c r="J14" s="4">
        <v>4</v>
      </c>
      <c r="K14" s="81"/>
      <c r="L14" s="51" t="s">
        <v>89</v>
      </c>
      <c r="M14" s="4">
        <f>SUM(H14,H17,J19)</f>
        <v>66</v>
      </c>
      <c r="N14" s="57" t="s">
        <v>5</v>
      </c>
      <c r="O14" s="4">
        <f>SUM(J14,J17,H19)</f>
        <v>22</v>
      </c>
      <c r="P14" s="4">
        <f>M14-O14</f>
        <v>44</v>
      </c>
      <c r="Q14" s="4">
        <f>SUM(E14,E17,G19)</f>
        <v>6</v>
      </c>
      <c r="R14" s="4">
        <f>Q14+(P14/100)</f>
        <v>6.44</v>
      </c>
      <c r="S14" s="4">
        <f>RANK(R14,$R$14:$R$17,0)</f>
        <v>1</v>
      </c>
      <c r="V14" s="19"/>
      <c r="W14" s="131"/>
      <c r="X14" s="131"/>
      <c r="Y14" s="10"/>
      <c r="Z14" s="114"/>
      <c r="AA14" s="133"/>
    </row>
    <row r="15" spans="1:27">
      <c r="A15" s="30"/>
      <c r="B15" s="8" t="str">
        <f>L15</f>
        <v>Soukup</v>
      </c>
      <c r="C15" s="29" t="s">
        <v>3</v>
      </c>
      <c r="D15" s="8" t="str">
        <f>L16</f>
        <v>Rákosník</v>
      </c>
      <c r="E15" s="4">
        <v>2</v>
      </c>
      <c r="F15" s="4" t="s">
        <v>5</v>
      </c>
      <c r="G15" s="4">
        <v>0</v>
      </c>
      <c r="H15" s="4">
        <v>22</v>
      </c>
      <c r="I15" s="4" t="s">
        <v>5</v>
      </c>
      <c r="J15" s="4">
        <v>7</v>
      </c>
      <c r="K15" s="81"/>
      <c r="L15" s="52" t="s">
        <v>90</v>
      </c>
      <c r="M15" s="4">
        <f>SUM(H15,J17,H18)</f>
        <v>60</v>
      </c>
      <c r="N15" s="4" t="s">
        <v>5</v>
      </c>
      <c r="O15" s="4">
        <f>SUM(J15,H17,J18)</f>
        <v>35</v>
      </c>
      <c r="P15" s="4">
        <f t="shared" ref="P15:P17" si="3">M15-O15</f>
        <v>25</v>
      </c>
      <c r="Q15" s="4">
        <f>SUM(E15,G17,E18)</f>
        <v>4</v>
      </c>
      <c r="R15" s="4">
        <f t="shared" ref="R15:R17" si="4">Q15+(P15/100)</f>
        <v>4.25</v>
      </c>
      <c r="S15" s="4">
        <f t="shared" ref="S15:S17" si="5">RANK(R15,$R$14:$R$17,0)</f>
        <v>2</v>
      </c>
      <c r="V15" s="19"/>
      <c r="W15" s="19"/>
      <c r="X15" s="9"/>
      <c r="Y15" s="10"/>
      <c r="Z15" s="34"/>
      <c r="AA15" s="35"/>
    </row>
    <row r="16" spans="1:27" ht="15" customHeight="1">
      <c r="A16" s="30"/>
      <c r="B16" s="8" t="str">
        <f>L17</f>
        <v>Kovář</v>
      </c>
      <c r="C16" s="29" t="s">
        <v>3</v>
      </c>
      <c r="D16" s="8" t="str">
        <f>L16</f>
        <v>Rákosník</v>
      </c>
      <c r="E16" s="4">
        <v>1</v>
      </c>
      <c r="F16" s="4" t="s">
        <v>5</v>
      </c>
      <c r="G16" s="4">
        <v>1</v>
      </c>
      <c r="H16" s="4">
        <v>20</v>
      </c>
      <c r="I16" s="4" t="s">
        <v>5</v>
      </c>
      <c r="J16" s="4">
        <v>16</v>
      </c>
      <c r="K16" s="81"/>
      <c r="L16" s="53" t="s">
        <v>91</v>
      </c>
      <c r="M16" s="4">
        <f>SUM(J15,J16,H19)</f>
        <v>25</v>
      </c>
      <c r="N16" s="4" t="s">
        <v>5</v>
      </c>
      <c r="O16" s="4">
        <f>SUM(H15,H16,J19)</f>
        <v>64</v>
      </c>
      <c r="P16" s="4">
        <f t="shared" si="3"/>
        <v>-39</v>
      </c>
      <c r="Q16" s="4">
        <f>SUM(G15,G16,E19)</f>
        <v>1</v>
      </c>
      <c r="R16" s="4">
        <f t="shared" si="4"/>
        <v>0.61</v>
      </c>
      <c r="S16" s="4">
        <f t="shared" si="5"/>
        <v>4</v>
      </c>
      <c r="U16" s="30" t="s">
        <v>18</v>
      </c>
      <c r="V16" s="112" t="str">
        <f>IF(S14=2,L14,IF(S15=2,L15,IF(S16=2,L16,IF(S17=2,L17,"NEODEHRÁNO"))))</f>
        <v>Soukup</v>
      </c>
      <c r="W16" s="112"/>
      <c r="X16" s="9"/>
      <c r="Y16" s="10"/>
      <c r="Z16" s="34"/>
      <c r="AA16" s="35"/>
    </row>
    <row r="17" spans="1:29">
      <c r="A17" s="30"/>
      <c r="B17" s="8" t="str">
        <f>L14</f>
        <v>Bláha</v>
      </c>
      <c r="C17" s="29" t="s">
        <v>3</v>
      </c>
      <c r="D17" s="8" t="str">
        <f>L15</f>
        <v>Soukup</v>
      </c>
      <c r="E17" s="4">
        <v>2</v>
      </c>
      <c r="F17" s="4" t="s">
        <v>5</v>
      </c>
      <c r="G17" s="4">
        <v>0</v>
      </c>
      <c r="H17" s="4">
        <v>22</v>
      </c>
      <c r="I17" s="4" t="s">
        <v>5</v>
      </c>
      <c r="J17" s="4">
        <v>16</v>
      </c>
      <c r="K17" s="81"/>
      <c r="L17" s="44" t="s">
        <v>92</v>
      </c>
      <c r="M17" s="4">
        <f>SUM(J14,H16,J18)</f>
        <v>30</v>
      </c>
      <c r="N17" s="4" t="s">
        <v>5</v>
      </c>
      <c r="O17" s="4">
        <f>SUM(H14,J16,H18)</f>
        <v>60</v>
      </c>
      <c r="P17" s="4">
        <f t="shared" si="3"/>
        <v>-30</v>
      </c>
      <c r="Q17" s="4">
        <f>SUM(G14,E16,G18)</f>
        <v>1</v>
      </c>
      <c r="R17" s="4">
        <f t="shared" si="4"/>
        <v>0.7</v>
      </c>
      <c r="S17" s="4">
        <f t="shared" si="5"/>
        <v>3</v>
      </c>
      <c r="V17" s="19" t="s">
        <v>16</v>
      </c>
      <c r="W17" s="20"/>
      <c r="X17" s="9"/>
      <c r="Y17" s="10"/>
      <c r="Z17" s="34"/>
      <c r="AA17" s="35"/>
    </row>
    <row r="18" spans="1:29">
      <c r="A18" s="30"/>
      <c r="B18" s="8" t="str">
        <f>L15</f>
        <v>Soukup</v>
      </c>
      <c r="C18" s="29" t="s">
        <v>3</v>
      </c>
      <c r="D18" s="8" t="str">
        <f>L17</f>
        <v>Kovář</v>
      </c>
      <c r="E18" s="4">
        <v>2</v>
      </c>
      <c r="F18" s="4" t="s">
        <v>5</v>
      </c>
      <c r="G18" s="4">
        <v>0</v>
      </c>
      <c r="H18" s="4">
        <v>22</v>
      </c>
      <c r="I18" s="4" t="s">
        <v>5</v>
      </c>
      <c r="J18" s="4">
        <v>6</v>
      </c>
      <c r="K18" s="81"/>
      <c r="L18" s="77"/>
      <c r="M18" s="76">
        <f>SUM(M14:M17)</f>
        <v>181</v>
      </c>
      <c r="N18" s="82">
        <f>M18-O18</f>
        <v>0</v>
      </c>
      <c r="O18" s="76">
        <f>SUM(O14:O17)</f>
        <v>181</v>
      </c>
      <c r="P18" s="57"/>
      <c r="Q18" s="57"/>
      <c r="R18" s="57"/>
      <c r="S18" s="57"/>
      <c r="V18" s="19"/>
      <c r="W18" s="21"/>
      <c r="X18" s="9"/>
      <c r="Y18" s="10"/>
      <c r="Z18" s="34"/>
      <c r="AA18" s="35"/>
    </row>
    <row r="19" spans="1:29">
      <c r="A19" s="30"/>
      <c r="B19" s="8" t="str">
        <f>L16</f>
        <v>Rákosník</v>
      </c>
      <c r="C19" s="29" t="s">
        <v>3</v>
      </c>
      <c r="D19" s="8" t="str">
        <f>L14</f>
        <v>Bláha</v>
      </c>
      <c r="E19" s="4">
        <v>0</v>
      </c>
      <c r="F19" s="4" t="s">
        <v>5</v>
      </c>
      <c r="G19" s="4">
        <v>2</v>
      </c>
      <c r="H19" s="4">
        <v>2</v>
      </c>
      <c r="I19" s="4" t="s">
        <v>5</v>
      </c>
      <c r="J19" s="4">
        <v>22</v>
      </c>
      <c r="K19" s="81"/>
      <c r="L19" s="77"/>
      <c r="M19" s="57"/>
      <c r="N19" s="57"/>
      <c r="O19" s="57"/>
      <c r="P19" s="57"/>
      <c r="Q19" s="57"/>
      <c r="R19" s="57"/>
      <c r="S19" s="57"/>
      <c r="V19" s="19"/>
      <c r="W19" s="21"/>
      <c r="X19" s="122" t="str">
        <f>V16</f>
        <v>Soukup</v>
      </c>
      <c r="Y19" s="123"/>
      <c r="Z19" s="34"/>
      <c r="AA19" s="35"/>
    </row>
    <row r="20" spans="1:29">
      <c r="B20" s="8"/>
      <c r="C20" s="29"/>
      <c r="D20" s="8"/>
      <c r="E20" s="4"/>
      <c r="F20" s="4"/>
      <c r="G20" s="4"/>
      <c r="H20" s="4"/>
      <c r="I20" s="4"/>
      <c r="J20" s="4"/>
      <c r="K20" s="81"/>
      <c r="L20" s="77"/>
      <c r="M20" s="57"/>
      <c r="N20" s="57"/>
      <c r="O20" s="57"/>
      <c r="P20" s="57"/>
      <c r="Q20" s="57"/>
      <c r="R20" s="57"/>
      <c r="S20" s="57"/>
      <c r="V20" s="19"/>
      <c r="W20" s="21"/>
      <c r="X20" s="11" t="s">
        <v>16</v>
      </c>
      <c r="Y20" s="15"/>
      <c r="Z20" s="34"/>
      <c r="AA20" s="35"/>
    </row>
    <row r="21" spans="1:29">
      <c r="B21" s="8"/>
      <c r="C21" s="29"/>
      <c r="D21" s="8"/>
      <c r="E21" s="4"/>
      <c r="F21" s="4"/>
      <c r="G21" s="4"/>
      <c r="H21" s="4"/>
      <c r="I21" s="4"/>
      <c r="J21" s="4"/>
      <c r="K21" s="81"/>
      <c r="L21" s="75" t="s">
        <v>46</v>
      </c>
      <c r="M21" s="126"/>
      <c r="N21" s="126"/>
      <c r="O21" s="126"/>
      <c r="P21" s="57"/>
      <c r="Q21" s="57"/>
      <c r="R21" s="57"/>
      <c r="S21" s="57"/>
      <c r="V21" s="19"/>
      <c r="W21" s="21"/>
      <c r="X21" s="9"/>
      <c r="Y21" s="12"/>
      <c r="Z21" s="34"/>
      <c r="AA21" s="35"/>
    </row>
    <row r="22" spans="1:29">
      <c r="B22" s="8"/>
      <c r="C22" s="29"/>
      <c r="D22" s="8"/>
      <c r="E22" s="4"/>
      <c r="F22" s="4"/>
      <c r="G22" s="4"/>
      <c r="H22" s="4"/>
      <c r="I22" s="4"/>
      <c r="J22" s="4"/>
      <c r="K22" s="81"/>
      <c r="L22" s="4" t="s">
        <v>9</v>
      </c>
      <c r="M22" s="127" t="s">
        <v>10</v>
      </c>
      <c r="N22" s="127"/>
      <c r="O22" s="127"/>
      <c r="P22" s="73" t="s">
        <v>11</v>
      </c>
      <c r="Q22" s="4" t="s">
        <v>12</v>
      </c>
      <c r="R22" s="4" t="s">
        <v>13</v>
      </c>
      <c r="S22" s="4" t="s">
        <v>0</v>
      </c>
      <c r="U22" s="30" t="s">
        <v>55</v>
      </c>
      <c r="V22" s="112" t="str">
        <f>IF(S23=2,L23,IF(S24=2,L24,IF(S25=2,L25,IF(S26=2,L26,"NEODEHRÁNO"))))</f>
        <v>Petruška</v>
      </c>
      <c r="W22" s="113"/>
      <c r="X22" s="9"/>
      <c r="Y22" s="9"/>
      <c r="Z22" s="34"/>
      <c r="AA22" s="35"/>
    </row>
    <row r="23" spans="1:29">
      <c r="B23" s="8" t="str">
        <f>L23</f>
        <v>Bye</v>
      </c>
      <c r="C23" s="29" t="s">
        <v>3</v>
      </c>
      <c r="D23" s="8" t="str">
        <f>L26</f>
        <v>Bernard</v>
      </c>
      <c r="E23" s="4">
        <v>0</v>
      </c>
      <c r="F23" s="4" t="s">
        <v>5</v>
      </c>
      <c r="G23" s="4">
        <v>2</v>
      </c>
      <c r="H23" s="4">
        <v>0</v>
      </c>
      <c r="I23" s="4" t="s">
        <v>5</v>
      </c>
      <c r="J23" s="4">
        <v>22</v>
      </c>
      <c r="K23" s="81"/>
      <c r="L23" s="49" t="s">
        <v>48</v>
      </c>
      <c r="M23" s="4">
        <f>SUM(H23,H26,J28)</f>
        <v>0</v>
      </c>
      <c r="N23" s="57" t="s">
        <v>5</v>
      </c>
      <c r="O23" s="4">
        <f>SUM(J23,J26,H28)</f>
        <v>66</v>
      </c>
      <c r="P23" s="4">
        <f>M23-O23</f>
        <v>-66</v>
      </c>
      <c r="Q23" s="4">
        <f>SUM(E23,E26,G28)</f>
        <v>0</v>
      </c>
      <c r="R23" s="4">
        <f>Q23+(P23/100)</f>
        <v>-0.66</v>
      </c>
      <c r="S23" s="4">
        <f>RANK(R23,$R$23:$R$26,0)</f>
        <v>4</v>
      </c>
      <c r="Z23" s="32"/>
      <c r="AA23" s="36"/>
    </row>
    <row r="24" spans="1:29">
      <c r="B24" s="8" t="str">
        <f>L24</f>
        <v>Petruška</v>
      </c>
      <c r="C24" s="29" t="s">
        <v>3</v>
      </c>
      <c r="D24" s="8" t="str">
        <f>L25</f>
        <v>Austindus</v>
      </c>
      <c r="E24" s="4">
        <v>0</v>
      </c>
      <c r="F24" s="4" t="s">
        <v>5</v>
      </c>
      <c r="G24" s="4">
        <v>2</v>
      </c>
      <c r="H24" s="4">
        <v>14</v>
      </c>
      <c r="I24" s="4" t="s">
        <v>5</v>
      </c>
      <c r="J24" s="4">
        <v>22</v>
      </c>
      <c r="K24" s="81"/>
      <c r="L24" s="49" t="s">
        <v>93</v>
      </c>
      <c r="M24" s="4">
        <f>SUM(H24,J26,H27)</f>
        <v>58</v>
      </c>
      <c r="N24" s="4" t="s">
        <v>5</v>
      </c>
      <c r="O24" s="4">
        <f>SUM(J24,H26,J27)</f>
        <v>38</v>
      </c>
      <c r="P24" s="4">
        <f t="shared" ref="P24:P26" si="6">M24-O24</f>
        <v>20</v>
      </c>
      <c r="Q24" s="4">
        <f>SUM(E24,G26,E27)</f>
        <v>4</v>
      </c>
      <c r="R24" s="4">
        <f t="shared" ref="R24:R26" si="7">Q24+(P24/100)</f>
        <v>4.2</v>
      </c>
      <c r="S24" s="4">
        <f t="shared" ref="S24:S26" si="8">RANK(R24,$R$23:$R$26,0)</f>
        <v>2</v>
      </c>
      <c r="Z24" s="32"/>
      <c r="AA24" s="36"/>
    </row>
    <row r="25" spans="1:29">
      <c r="B25" s="8" t="str">
        <f>L26</f>
        <v>Bernard</v>
      </c>
      <c r="C25" s="29" t="s">
        <v>3</v>
      </c>
      <c r="D25" s="8" t="str">
        <f>L25</f>
        <v>Austindus</v>
      </c>
      <c r="E25" s="4">
        <v>0</v>
      </c>
      <c r="F25" s="4" t="s">
        <v>5</v>
      </c>
      <c r="G25" s="4">
        <v>2</v>
      </c>
      <c r="H25" s="4">
        <v>9</v>
      </c>
      <c r="I25" s="4" t="s">
        <v>5</v>
      </c>
      <c r="J25" s="4">
        <v>22</v>
      </c>
      <c r="K25" s="81"/>
      <c r="L25" s="52" t="s">
        <v>94</v>
      </c>
      <c r="M25" s="4">
        <f>SUM(J24,J25,H28)</f>
        <v>66</v>
      </c>
      <c r="N25" s="4" t="s">
        <v>5</v>
      </c>
      <c r="O25" s="4">
        <f>SUM(H24,H25,J28)</f>
        <v>23</v>
      </c>
      <c r="P25" s="4">
        <f t="shared" si="6"/>
        <v>43</v>
      </c>
      <c r="Q25" s="4">
        <f>SUM(G24,G25,E28)</f>
        <v>6</v>
      </c>
      <c r="R25" s="4">
        <f t="shared" si="7"/>
        <v>6.43</v>
      </c>
      <c r="S25" s="4">
        <f t="shared" si="8"/>
        <v>1</v>
      </c>
      <c r="U25" s="128" t="str">
        <f>V34</f>
        <v>Píša</v>
      </c>
      <c r="V25" s="128"/>
      <c r="Y25" s="128" t="str">
        <f>X19</f>
        <v>Soukup</v>
      </c>
      <c r="Z25" s="128"/>
      <c r="AA25" s="36"/>
      <c r="AB25" s="129" t="str">
        <f>Z13</f>
        <v>Hnilica</v>
      </c>
      <c r="AC25" s="128"/>
    </row>
    <row r="26" spans="1:29">
      <c r="B26" s="8" t="str">
        <f>L23</f>
        <v>Bye</v>
      </c>
      <c r="C26" s="29" t="s">
        <v>3</v>
      </c>
      <c r="D26" s="8" t="str">
        <f>L24</f>
        <v>Petruška</v>
      </c>
      <c r="E26" s="4">
        <v>0</v>
      </c>
      <c r="F26" s="4" t="s">
        <v>5</v>
      </c>
      <c r="G26" s="4">
        <v>2</v>
      </c>
      <c r="H26" s="4">
        <v>0</v>
      </c>
      <c r="I26" s="4" t="s">
        <v>5</v>
      </c>
      <c r="J26" s="4">
        <v>22</v>
      </c>
      <c r="K26" s="81"/>
      <c r="L26" s="50" t="s">
        <v>95</v>
      </c>
      <c r="M26" s="4">
        <f>SUM(J23,H25,J27)</f>
        <v>47</v>
      </c>
      <c r="N26" s="4" t="s">
        <v>5</v>
      </c>
      <c r="O26" s="4">
        <f>SUM(H23,J25,H27)</f>
        <v>44</v>
      </c>
      <c r="P26" s="4">
        <f t="shared" si="6"/>
        <v>3</v>
      </c>
      <c r="Q26" s="4">
        <f>SUM(G23,E25,G27)</f>
        <v>2</v>
      </c>
      <c r="R26" s="4">
        <f t="shared" si="7"/>
        <v>2.0299999999999998</v>
      </c>
      <c r="S26" s="4">
        <f t="shared" si="8"/>
        <v>3</v>
      </c>
      <c r="Z26" s="32"/>
      <c r="AA26" s="36"/>
    </row>
    <row r="27" spans="1:29">
      <c r="B27" s="8" t="str">
        <f>L24</f>
        <v>Petruška</v>
      </c>
      <c r="C27" s="29" t="s">
        <v>3</v>
      </c>
      <c r="D27" s="8" t="str">
        <f>L26</f>
        <v>Bernard</v>
      </c>
      <c r="E27" s="4">
        <v>2</v>
      </c>
      <c r="F27" s="4" t="s">
        <v>5</v>
      </c>
      <c r="G27" s="4">
        <v>0</v>
      </c>
      <c r="H27" s="4">
        <v>22</v>
      </c>
      <c r="I27" s="4" t="s">
        <v>5</v>
      </c>
      <c r="J27" s="4">
        <v>16</v>
      </c>
      <c r="K27" s="81"/>
      <c r="L27" s="77"/>
      <c r="M27" s="76">
        <f>SUM(M23:M26)</f>
        <v>171</v>
      </c>
      <c r="N27" s="82">
        <f>M27-O27</f>
        <v>0</v>
      </c>
      <c r="O27" s="76">
        <f>SUM(O23:O26)</f>
        <v>171</v>
      </c>
      <c r="P27" s="57"/>
      <c r="Q27" s="57"/>
      <c r="R27" s="57"/>
      <c r="S27" s="57"/>
      <c r="Z27" s="32"/>
      <c r="AA27" s="36"/>
    </row>
    <row r="28" spans="1:29">
      <c r="B28" s="8" t="str">
        <f>L25</f>
        <v>Austindus</v>
      </c>
      <c r="C28" s="29" t="s">
        <v>3</v>
      </c>
      <c r="D28" s="8" t="str">
        <f>L23</f>
        <v>Bye</v>
      </c>
      <c r="E28" s="4">
        <v>2</v>
      </c>
      <c r="F28" s="74" t="s">
        <v>5</v>
      </c>
      <c r="G28" s="4">
        <v>0</v>
      </c>
      <c r="H28" s="4">
        <v>22</v>
      </c>
      <c r="I28" s="4" t="s">
        <v>5</v>
      </c>
      <c r="J28" s="4">
        <v>0</v>
      </c>
      <c r="K28" s="81"/>
      <c r="L28" s="77"/>
      <c r="M28" s="57"/>
      <c r="N28" s="57"/>
      <c r="O28" s="57"/>
      <c r="P28" s="57"/>
      <c r="Q28" s="57"/>
      <c r="R28" s="57"/>
      <c r="S28" s="57"/>
      <c r="U28" s="30" t="s">
        <v>20</v>
      </c>
      <c r="V28" s="134" t="str">
        <f>IF(S14=1,L14,IF(S15=1,L15,IF(S16=1,L16,IF(S17=1,L17,"NEODEHRÁNO"))))</f>
        <v>Bláha</v>
      </c>
      <c r="W28" s="134"/>
      <c r="X28" s="9"/>
      <c r="Y28" s="9"/>
      <c r="Z28" s="34"/>
      <c r="AA28" s="35"/>
    </row>
    <row r="29" spans="1:29">
      <c r="V29" s="19"/>
      <c r="W29" s="20"/>
      <c r="X29" s="9"/>
      <c r="Y29" s="9"/>
      <c r="Z29" s="34"/>
      <c r="AA29" s="35"/>
    </row>
    <row r="30" spans="1:29">
      <c r="V30" s="19"/>
      <c r="W30" s="21"/>
      <c r="X30" s="9"/>
      <c r="Y30" s="9"/>
      <c r="Z30" s="34"/>
      <c r="AA30" s="35"/>
    </row>
    <row r="31" spans="1:29">
      <c r="V31" s="19"/>
      <c r="W31" s="21"/>
      <c r="X31" s="120" t="str">
        <f>V28</f>
        <v>Bláha</v>
      </c>
      <c r="Y31" s="116"/>
      <c r="Z31" s="34"/>
      <c r="AA31" s="35"/>
    </row>
    <row r="32" spans="1:29">
      <c r="V32" s="19"/>
      <c r="W32" s="21"/>
      <c r="X32" s="11" t="s">
        <v>16</v>
      </c>
      <c r="Y32" s="14"/>
      <c r="Z32" s="34"/>
      <c r="AA32" s="35"/>
    </row>
    <row r="33" spans="21:27">
      <c r="V33" s="19"/>
      <c r="W33" s="21"/>
      <c r="X33" s="9"/>
      <c r="Y33" s="10"/>
      <c r="Z33" s="34"/>
      <c r="AA33" s="35"/>
    </row>
    <row r="34" spans="21:27">
      <c r="U34" s="30" t="s">
        <v>19</v>
      </c>
      <c r="V34" s="112" t="str">
        <f>IF(S5=2,L5,IF(S6=2,L6,IF(S7=2,L7,IF(S8=2,L8,"NEODEHRÁNO"))))</f>
        <v>Píša</v>
      </c>
      <c r="W34" s="113"/>
      <c r="X34" s="9"/>
      <c r="Y34" s="10"/>
      <c r="Z34" s="34"/>
      <c r="AA34" s="35"/>
    </row>
    <row r="35" spans="21:27">
      <c r="V35" s="19" t="s">
        <v>16</v>
      </c>
      <c r="W35" s="22"/>
      <c r="X35" s="12"/>
      <c r="Y35" s="10"/>
      <c r="Z35" s="34"/>
      <c r="AA35" s="35"/>
    </row>
    <row r="36" spans="21:27">
      <c r="V36" s="19"/>
      <c r="W36" s="23"/>
      <c r="X36" s="12"/>
      <c r="Y36" s="10"/>
      <c r="Z36" s="34"/>
      <c r="AA36" s="35"/>
    </row>
    <row r="37" spans="21:27">
      <c r="V37" s="19"/>
      <c r="W37" s="132"/>
      <c r="X37" s="132"/>
      <c r="Y37" s="10"/>
      <c r="Z37" s="117" t="str">
        <f>X31</f>
        <v>Bláha</v>
      </c>
      <c r="AA37" s="130"/>
    </row>
    <row r="38" spans="21:27">
      <c r="V38" s="19"/>
      <c r="W38" s="131"/>
      <c r="X38" s="131"/>
      <c r="Y38" s="10"/>
      <c r="Z38" s="114"/>
      <c r="AA38" s="115"/>
    </row>
    <row r="39" spans="21:27">
      <c r="V39" s="19"/>
      <c r="W39" s="19"/>
      <c r="X39" s="9"/>
      <c r="Y39" s="10"/>
      <c r="Z39" s="13"/>
      <c r="AA39" s="13"/>
    </row>
    <row r="40" spans="21:27">
      <c r="V40" s="112"/>
      <c r="W40" s="112"/>
      <c r="X40" s="9"/>
      <c r="Y40" s="10"/>
      <c r="Z40" s="13"/>
      <c r="AA40" s="13"/>
    </row>
    <row r="41" spans="21:27">
      <c r="V41" s="19" t="s">
        <v>16</v>
      </c>
      <c r="W41" s="20"/>
      <c r="X41" s="9"/>
      <c r="Y41" s="10"/>
      <c r="Z41" s="13"/>
      <c r="AA41" s="13"/>
    </row>
    <row r="42" spans="21:27">
      <c r="V42" s="19"/>
      <c r="W42" s="21"/>
      <c r="X42" s="9"/>
      <c r="Y42" s="10"/>
      <c r="Z42" s="13"/>
      <c r="AA42" s="13"/>
    </row>
    <row r="43" spans="21:27">
      <c r="V43" s="19"/>
      <c r="W43" s="38" t="s">
        <v>56</v>
      </c>
      <c r="X43" s="122" t="str">
        <f>IF(S23=1,L23,IF(S24=1,L24,IF(S25=1,L25,IF(S26=1,L26,"NEODEHRÁNO"))))</f>
        <v>Austindus</v>
      </c>
      <c r="Y43" s="123"/>
      <c r="Z43" s="13"/>
      <c r="AA43" s="13"/>
    </row>
    <row r="44" spans="21:27">
      <c r="V44" s="19"/>
      <c r="W44" s="21"/>
      <c r="X44" s="11" t="s">
        <v>16</v>
      </c>
      <c r="Y44" s="15"/>
      <c r="Z44" s="13"/>
      <c r="AA44" s="13"/>
    </row>
    <row r="45" spans="21:27">
      <c r="V45" s="19"/>
      <c r="W45" s="21"/>
      <c r="X45" s="9"/>
      <c r="Y45" s="12"/>
      <c r="Z45" s="13"/>
      <c r="AA45" s="13"/>
    </row>
    <row r="46" spans="21:27">
      <c r="V46" s="112"/>
      <c r="W46" s="113"/>
      <c r="X46" s="9"/>
      <c r="Y46" s="9"/>
      <c r="Z46" s="13"/>
      <c r="AA46" s="13"/>
    </row>
    <row r="53" spans="22:27">
      <c r="V53" s="134"/>
      <c r="W53" s="134"/>
      <c r="X53" s="9"/>
      <c r="Y53" s="9"/>
      <c r="Z53" s="13"/>
      <c r="AA53" s="13"/>
    </row>
    <row r="54" spans="22:27">
      <c r="V54" s="19" t="s">
        <v>16</v>
      </c>
      <c r="W54" s="20"/>
      <c r="X54" s="9"/>
      <c r="Y54" s="9"/>
      <c r="Z54" s="13"/>
      <c r="AA54" s="13"/>
    </row>
    <row r="55" spans="22:27">
      <c r="V55" s="19"/>
      <c r="W55" s="21"/>
      <c r="X55" s="9"/>
      <c r="Y55" s="9"/>
      <c r="Z55" s="13"/>
      <c r="AA55" s="13"/>
    </row>
    <row r="56" spans="22:27">
      <c r="V56" s="19"/>
      <c r="W56" s="38" t="s">
        <v>21</v>
      </c>
      <c r="X56" s="120" t="str">
        <f>IF(S5=3,L5,IF(S6=3,L6,IF(S7=3,L7,IF(S8=3,L8,"NEODEHRÁNO"))))</f>
        <v>Pecka</v>
      </c>
      <c r="Y56" s="116"/>
      <c r="Z56" s="13"/>
      <c r="AA56" s="13"/>
    </row>
    <row r="57" spans="22:27">
      <c r="V57" s="19"/>
      <c r="W57" s="21"/>
      <c r="X57" s="11" t="s">
        <v>16</v>
      </c>
      <c r="Y57" s="14"/>
      <c r="Z57" s="13"/>
      <c r="AA57" s="13"/>
    </row>
    <row r="58" spans="22:27">
      <c r="V58" s="19"/>
      <c r="W58" s="21"/>
      <c r="X58" s="9"/>
      <c r="Y58" s="10"/>
      <c r="Z58" s="13"/>
      <c r="AA58" s="13"/>
    </row>
    <row r="59" spans="22:27">
      <c r="V59" s="112"/>
      <c r="W59" s="113"/>
      <c r="X59" s="9"/>
      <c r="Y59" s="10"/>
      <c r="Z59" s="13"/>
      <c r="AA59" s="13"/>
    </row>
    <row r="60" spans="22:27">
      <c r="V60" s="19" t="s">
        <v>16</v>
      </c>
      <c r="W60" s="22"/>
      <c r="X60" s="12"/>
      <c r="Y60" s="10"/>
      <c r="Z60" s="13"/>
      <c r="AA60" s="13"/>
    </row>
    <row r="61" spans="22:27">
      <c r="V61" s="19"/>
      <c r="W61" s="23"/>
      <c r="X61" s="12"/>
      <c r="Y61" s="10"/>
      <c r="Z61" s="13"/>
      <c r="AA61" s="13"/>
    </row>
    <row r="62" spans="22:27">
      <c r="V62" s="19"/>
      <c r="W62" s="132"/>
      <c r="X62" s="132"/>
      <c r="Y62" s="10"/>
      <c r="Z62" s="117" t="str">
        <f>X56</f>
        <v>Pecka</v>
      </c>
      <c r="AA62" s="118"/>
    </row>
    <row r="63" spans="22:27">
      <c r="V63" s="19"/>
      <c r="W63" s="131"/>
      <c r="X63" s="131"/>
      <c r="Y63" s="10"/>
      <c r="Z63" s="114"/>
      <c r="AA63" s="133"/>
    </row>
    <row r="64" spans="22:27">
      <c r="V64" s="19"/>
      <c r="W64" s="19"/>
      <c r="X64" s="9"/>
      <c r="Y64" s="10"/>
      <c r="Z64" s="34"/>
      <c r="AA64" s="35"/>
    </row>
    <row r="65" spans="21:29">
      <c r="U65" s="30" t="s">
        <v>22</v>
      </c>
      <c r="V65" s="112" t="str">
        <f>IF(S14=4,L14,IF(S15=4,L15,IF(S16=4,L16,IF(S17=4,L17,"NEODEHRÁNO"))))</f>
        <v>Rákosník</v>
      </c>
      <c r="W65" s="112"/>
      <c r="X65" s="9"/>
      <c r="Y65" s="10"/>
      <c r="Z65" s="34"/>
      <c r="AA65" s="35"/>
    </row>
    <row r="66" spans="21:29">
      <c r="V66" s="19" t="s">
        <v>16</v>
      </c>
      <c r="W66" s="20"/>
      <c r="X66" s="9"/>
      <c r="Y66" s="10"/>
      <c r="Z66" s="34"/>
      <c r="AA66" s="35"/>
    </row>
    <row r="67" spans="21:29">
      <c r="V67" s="19"/>
      <c r="W67" s="21"/>
      <c r="X67" s="9"/>
      <c r="Y67" s="10"/>
      <c r="Z67" s="34"/>
      <c r="AA67" s="35"/>
    </row>
    <row r="68" spans="21:29">
      <c r="V68" s="19"/>
      <c r="W68" s="21"/>
      <c r="X68" s="122" t="str">
        <f>V65</f>
        <v>Rákosník</v>
      </c>
      <c r="Y68" s="123"/>
      <c r="Z68" s="34"/>
      <c r="AA68" s="35"/>
    </row>
    <row r="69" spans="21:29">
      <c r="V69" s="19"/>
      <c r="W69" s="21"/>
      <c r="X69" s="11" t="s">
        <v>16</v>
      </c>
      <c r="Y69" s="15"/>
      <c r="Z69" s="34"/>
      <c r="AA69" s="35"/>
    </row>
    <row r="70" spans="21:29">
      <c r="V70" s="19"/>
      <c r="W70" s="21"/>
      <c r="X70" s="9"/>
      <c r="Y70" s="12"/>
      <c r="Z70" s="34"/>
      <c r="AA70" s="35"/>
    </row>
    <row r="71" spans="21:29">
      <c r="U71" s="30" t="s">
        <v>57</v>
      </c>
      <c r="V71" s="112" t="str">
        <f>IF(S23=4,L23,IF(S24=4,L24,IF(S25=4,L25,IF(S26=4,L26,"NEODEHRÁNO"))))</f>
        <v>Bye</v>
      </c>
      <c r="W71" s="113"/>
      <c r="X71" s="9"/>
      <c r="Y71" s="9"/>
      <c r="Z71" s="34"/>
      <c r="AA71" s="35"/>
    </row>
    <row r="72" spans="21:29">
      <c r="Z72" s="32"/>
      <c r="AA72" s="36"/>
    </row>
    <row r="73" spans="21:29">
      <c r="Z73" s="32"/>
      <c r="AA73" s="36"/>
    </row>
    <row r="74" spans="21:29">
      <c r="Y74" s="128" t="str">
        <f>X80</f>
        <v>Kovář</v>
      </c>
      <c r="Z74" s="128"/>
      <c r="AA74" s="36"/>
      <c r="AB74" s="129" t="str">
        <f>Z62</f>
        <v>Pecka</v>
      </c>
      <c r="AC74" s="128"/>
    </row>
    <row r="75" spans="21:29">
      <c r="Z75" s="32"/>
      <c r="AA75" s="36"/>
    </row>
    <row r="76" spans="21:29">
      <c r="Z76" s="32"/>
      <c r="AA76" s="36"/>
    </row>
    <row r="77" spans="21:29">
      <c r="U77" s="30" t="s">
        <v>24</v>
      </c>
      <c r="V77" s="134" t="str">
        <f>IF(S14=3,L14,IF(S15=3,L15,IF(S16=3,L16,IF(S17=3,L17,"NEODEHRÁNO"))))</f>
        <v>Kovář</v>
      </c>
      <c r="W77" s="134"/>
      <c r="X77" s="9"/>
      <c r="Y77" s="9"/>
      <c r="Z77" s="34"/>
      <c r="AA77" s="35"/>
    </row>
    <row r="78" spans="21:29">
      <c r="V78" s="19"/>
      <c r="W78" s="20"/>
      <c r="X78" s="9"/>
      <c r="Y78" s="9"/>
      <c r="Z78" s="34"/>
      <c r="AA78" s="35"/>
    </row>
    <row r="79" spans="21:29">
      <c r="V79" s="19"/>
      <c r="W79" s="21"/>
      <c r="X79" s="9"/>
      <c r="Y79" s="9"/>
      <c r="Z79" s="34"/>
      <c r="AA79" s="35"/>
    </row>
    <row r="80" spans="21:29">
      <c r="V80" s="19"/>
      <c r="W80" s="21"/>
      <c r="X80" s="120" t="str">
        <f>V77</f>
        <v>Kovář</v>
      </c>
      <c r="Y80" s="116"/>
      <c r="Z80" s="34"/>
      <c r="AA80" s="35"/>
    </row>
    <row r="81" spans="21:27">
      <c r="V81" s="19"/>
      <c r="W81" s="21"/>
      <c r="X81" s="11" t="s">
        <v>16</v>
      </c>
      <c r="Y81" s="14"/>
      <c r="Z81" s="34"/>
      <c r="AA81" s="35"/>
    </row>
    <row r="82" spans="21:27">
      <c r="V82" s="19"/>
      <c r="W82" s="21"/>
      <c r="X82" s="9"/>
      <c r="Y82" s="10"/>
      <c r="Z82" s="34"/>
      <c r="AA82" s="35"/>
    </row>
    <row r="83" spans="21:27">
      <c r="U83" s="30" t="s">
        <v>23</v>
      </c>
      <c r="V83" s="112" t="str">
        <f>IF(S5=4,L5,IF(S6=4,L6,IF(S7=4,L7,IF(S8=4,L8,"NEODEHRÁNO"))))</f>
        <v>Lisec</v>
      </c>
      <c r="W83" s="113"/>
      <c r="X83" s="9"/>
      <c r="Y83" s="10"/>
      <c r="Z83" s="34"/>
      <c r="AA83" s="35"/>
    </row>
    <row r="84" spans="21:27">
      <c r="V84" s="19" t="s">
        <v>16</v>
      </c>
      <c r="W84" s="22"/>
      <c r="X84" s="12"/>
      <c r="Y84" s="10"/>
      <c r="Z84" s="34"/>
      <c r="AA84" s="35"/>
    </row>
    <row r="85" spans="21:27">
      <c r="V85" s="19"/>
      <c r="W85" s="23"/>
      <c r="X85" s="12"/>
      <c r="Y85" s="10"/>
      <c r="Z85" s="34"/>
      <c r="AA85" s="35"/>
    </row>
    <row r="86" spans="21:27">
      <c r="V86" s="19"/>
      <c r="W86" s="132"/>
      <c r="X86" s="132"/>
      <c r="Y86" s="10"/>
      <c r="Z86" s="117" t="str">
        <f>X92</f>
        <v>Bernard</v>
      </c>
      <c r="AA86" s="130"/>
    </row>
    <row r="87" spans="21:27">
      <c r="V87" s="19"/>
      <c r="W87" s="131"/>
      <c r="X87" s="131"/>
      <c r="Y87" s="10"/>
      <c r="Z87" s="114"/>
      <c r="AA87" s="115"/>
    </row>
    <row r="88" spans="21:27">
      <c r="V88" s="19"/>
      <c r="W88" s="19"/>
      <c r="X88" s="9"/>
      <c r="Y88" s="10"/>
      <c r="Z88" s="13"/>
      <c r="AA88" s="13"/>
    </row>
    <row r="89" spans="21:27">
      <c r="V89" s="112"/>
      <c r="W89" s="112"/>
      <c r="X89" s="9"/>
      <c r="Y89" s="10"/>
      <c r="Z89" s="13"/>
      <c r="AA89" s="13"/>
    </row>
    <row r="90" spans="21:27">
      <c r="V90" s="19" t="s">
        <v>16</v>
      </c>
      <c r="W90" s="20"/>
      <c r="X90" s="9"/>
      <c r="Y90" s="10"/>
      <c r="Z90" s="13"/>
      <c r="AA90" s="13"/>
    </row>
    <row r="91" spans="21:27">
      <c r="V91" s="19"/>
      <c r="W91" s="21"/>
      <c r="X91" s="9"/>
      <c r="Y91" s="10"/>
      <c r="Z91" s="13"/>
      <c r="AA91" s="13"/>
    </row>
    <row r="92" spans="21:27">
      <c r="V92" s="19"/>
      <c r="W92" s="38" t="s">
        <v>58</v>
      </c>
      <c r="X92" s="122" t="str">
        <f>IF(S23=3,L23,IF(S24=3,L24,IF(S25=3,L25,IF(S26=3,L26,"NEODEHRÁNO"))))</f>
        <v>Bernard</v>
      </c>
      <c r="Y92" s="123"/>
      <c r="Z92" s="13"/>
      <c r="AA92" s="13"/>
    </row>
    <row r="93" spans="21:27">
      <c r="V93" s="19"/>
      <c r="W93" s="21"/>
      <c r="X93" s="11" t="s">
        <v>16</v>
      </c>
      <c r="Y93" s="15"/>
      <c r="Z93" s="13"/>
      <c r="AA93" s="13"/>
    </row>
    <row r="94" spans="21:27">
      <c r="V94" s="19"/>
      <c r="W94" s="21"/>
      <c r="X94" s="9"/>
      <c r="Y94" s="12"/>
      <c r="Z94" s="13"/>
      <c r="AA94" s="13"/>
    </row>
    <row r="95" spans="21:27">
      <c r="V95" s="112"/>
      <c r="W95" s="113"/>
      <c r="X95" s="9"/>
      <c r="Y95" s="9"/>
      <c r="Z95" s="13"/>
      <c r="AA95" s="13"/>
    </row>
  </sheetData>
  <mergeCells count="55">
    <mergeCell ref="V4:W4"/>
    <mergeCell ref="V16:W16"/>
    <mergeCell ref="E1:S1"/>
    <mergeCell ref="B3:D3"/>
    <mergeCell ref="E3:G3"/>
    <mergeCell ref="H3:J3"/>
    <mergeCell ref="M3:O3"/>
    <mergeCell ref="M4:O4"/>
    <mergeCell ref="M12:O12"/>
    <mergeCell ref="M13:O13"/>
    <mergeCell ref="M21:O21"/>
    <mergeCell ref="M22:O22"/>
    <mergeCell ref="X7:Y7"/>
    <mergeCell ref="V10:W10"/>
    <mergeCell ref="W13:X13"/>
    <mergeCell ref="X56:Y56"/>
    <mergeCell ref="V59:W59"/>
    <mergeCell ref="Z13:AA13"/>
    <mergeCell ref="W14:X14"/>
    <mergeCell ref="Z14:AA14"/>
    <mergeCell ref="X19:Y19"/>
    <mergeCell ref="V22:W22"/>
    <mergeCell ref="X80:Y80"/>
    <mergeCell ref="W62:X62"/>
    <mergeCell ref="V83:W83"/>
    <mergeCell ref="Z87:AA87"/>
    <mergeCell ref="Z63:AA63"/>
    <mergeCell ref="V65:W65"/>
    <mergeCell ref="X68:Y68"/>
    <mergeCell ref="V71:W71"/>
    <mergeCell ref="V77:W77"/>
    <mergeCell ref="W63:X63"/>
    <mergeCell ref="Z62:AA62"/>
    <mergeCell ref="V89:W89"/>
    <mergeCell ref="X92:Y92"/>
    <mergeCell ref="Z86:AA86"/>
    <mergeCell ref="V95:W95"/>
    <mergeCell ref="W87:X87"/>
    <mergeCell ref="W86:X86"/>
    <mergeCell ref="Y25:Z25"/>
    <mergeCell ref="U25:V25"/>
    <mergeCell ref="Y74:Z74"/>
    <mergeCell ref="AB74:AC74"/>
    <mergeCell ref="AB25:AC25"/>
    <mergeCell ref="V28:W28"/>
    <mergeCell ref="X31:Y31"/>
    <mergeCell ref="V34:W34"/>
    <mergeCell ref="Z37:AA37"/>
    <mergeCell ref="W38:X38"/>
    <mergeCell ref="Z38:AA38"/>
    <mergeCell ref="V40:W40"/>
    <mergeCell ref="X43:Y43"/>
    <mergeCell ref="V46:W46"/>
    <mergeCell ref="W37:X37"/>
    <mergeCell ref="V53:W53"/>
  </mergeCells>
  <conditionalFormatting sqref="V4 V10 V16 V22">
    <cfRule type="expression" dxfId="175" priority="31" stopIfTrue="1">
      <formula>OR(AND(V4&lt;&gt;"Bye",V5="Bye"),W4=$G$5)</formula>
    </cfRule>
    <cfRule type="expression" dxfId="174" priority="32" stopIfTrue="1">
      <formula>W5=$G$5</formula>
    </cfRule>
  </conditionalFormatting>
  <conditionalFormatting sqref="V5 V11 V17">
    <cfRule type="expression" dxfId="173" priority="29" stopIfTrue="1">
      <formula>OR(AND(V5&lt;&gt;"Bye",V4="Bye"),W5=$G$5)</formula>
    </cfRule>
    <cfRule type="expression" dxfId="172" priority="30" stopIfTrue="1">
      <formula>W4=$G$5</formula>
    </cfRule>
  </conditionalFormatting>
  <conditionalFormatting sqref="V28 V34 V40 V46">
    <cfRule type="expression" dxfId="171" priority="27" stopIfTrue="1">
      <formula>OR(AND(V28&lt;&gt;"Bye",V29="Bye"),W28=$G$5)</formula>
    </cfRule>
    <cfRule type="expression" dxfId="170" priority="28" stopIfTrue="1">
      <formula>W29=$G$5</formula>
    </cfRule>
  </conditionalFormatting>
  <conditionalFormatting sqref="V29 V35 V41">
    <cfRule type="expression" dxfId="169" priority="25" stopIfTrue="1">
      <formula>OR(AND(V29&lt;&gt;"Bye",V28="Bye"),W29=$G$5)</formula>
    </cfRule>
    <cfRule type="expression" dxfId="168" priority="26" stopIfTrue="1">
      <formula>W28=$G$5</formula>
    </cfRule>
  </conditionalFormatting>
  <conditionalFormatting sqref="V53 V59 V65 V71">
    <cfRule type="expression" dxfId="167" priority="7" stopIfTrue="1">
      <formula>OR(AND(V53&lt;&gt;"Bye",V54="Bye"),W53=$G$5)</formula>
    </cfRule>
    <cfRule type="expression" dxfId="166" priority="8" stopIfTrue="1">
      <formula>W54=$G$5</formula>
    </cfRule>
  </conditionalFormatting>
  <conditionalFormatting sqref="V54 V60 V66">
    <cfRule type="expression" dxfId="165" priority="5" stopIfTrue="1">
      <formula>OR(AND(V54&lt;&gt;"Bye",V53="Bye"),W54=$G$5)</formula>
    </cfRule>
    <cfRule type="expression" dxfId="164" priority="6" stopIfTrue="1">
      <formula>W53=$G$5</formula>
    </cfRule>
  </conditionalFormatting>
  <conditionalFormatting sqref="V77 V83 V89 V95">
    <cfRule type="expression" dxfId="163" priority="3" stopIfTrue="1">
      <formula>OR(AND(V77&lt;&gt;"Bye",V78="Bye"),W77=$G$5)</formula>
    </cfRule>
    <cfRule type="expression" dxfId="162" priority="4" stopIfTrue="1">
      <formula>W78=$G$5</formula>
    </cfRule>
  </conditionalFormatting>
  <conditionalFormatting sqref="V78 V84 V90">
    <cfRule type="expression" dxfId="161" priority="1" stopIfTrue="1">
      <formula>OR(AND(V78&lt;&gt;"Bye",V77="Bye"),W78=$G$5)</formula>
    </cfRule>
    <cfRule type="expression" dxfId="160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"/>
  <sheetViews>
    <sheetView topLeftCell="B4" workbookViewId="0">
      <selection activeCell="Y26" sqref="Y26"/>
    </sheetView>
  </sheetViews>
  <sheetFormatPr defaultRowHeight="15"/>
  <cols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  <col min="21" max="21" width="9.140625" style="30"/>
  </cols>
  <sheetData>
    <row r="1" spans="1:27" ht="21">
      <c r="B1" s="79" t="s">
        <v>47</v>
      </c>
      <c r="C1" s="79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7">
      <c r="A2" s="30"/>
      <c r="C2" s="30"/>
      <c r="E2" s="57"/>
      <c r="F2" s="57"/>
      <c r="G2" s="57"/>
      <c r="H2" s="57"/>
      <c r="I2" s="57"/>
      <c r="J2" s="57"/>
      <c r="K2" s="81"/>
      <c r="L2" s="77"/>
      <c r="M2" s="57"/>
      <c r="N2" s="57"/>
      <c r="O2" s="57"/>
      <c r="P2" s="57"/>
      <c r="Q2" s="57"/>
      <c r="R2" s="57"/>
      <c r="S2" s="57"/>
    </row>
    <row r="3" spans="1:27">
      <c r="A3" s="30"/>
      <c r="B3" s="135" t="s">
        <v>6</v>
      </c>
      <c r="C3" s="135"/>
      <c r="D3" s="135"/>
      <c r="E3" s="125" t="s">
        <v>4</v>
      </c>
      <c r="F3" s="125"/>
      <c r="G3" s="125"/>
      <c r="H3" s="125" t="s">
        <v>7</v>
      </c>
      <c r="I3" s="125"/>
      <c r="J3" s="125"/>
      <c r="K3" s="81"/>
      <c r="L3" s="75" t="s">
        <v>8</v>
      </c>
      <c r="M3" s="126"/>
      <c r="N3" s="126"/>
      <c r="O3" s="126"/>
      <c r="P3" s="57"/>
      <c r="Q3" s="57"/>
      <c r="R3" s="57"/>
      <c r="S3" s="57"/>
    </row>
    <row r="4" spans="1:27">
      <c r="A4" s="25" t="s">
        <v>0</v>
      </c>
      <c r="B4" s="8" t="s">
        <v>1</v>
      </c>
      <c r="C4" s="29" t="s">
        <v>3</v>
      </c>
      <c r="D4" s="8" t="s">
        <v>2</v>
      </c>
      <c r="E4" s="4" t="s">
        <v>1</v>
      </c>
      <c r="F4" s="4" t="s">
        <v>5</v>
      </c>
      <c r="G4" s="4" t="s">
        <v>2</v>
      </c>
      <c r="H4" s="4" t="s">
        <v>1</v>
      </c>
      <c r="I4" s="4" t="s">
        <v>5</v>
      </c>
      <c r="J4" s="4" t="s">
        <v>2</v>
      </c>
      <c r="K4" s="81"/>
      <c r="L4" s="4" t="s">
        <v>9</v>
      </c>
      <c r="M4" s="127" t="s">
        <v>10</v>
      </c>
      <c r="N4" s="127"/>
      <c r="O4" s="127"/>
      <c r="P4" s="73" t="s">
        <v>11</v>
      </c>
      <c r="Q4" s="4" t="s">
        <v>12</v>
      </c>
      <c r="R4" s="4" t="s">
        <v>13</v>
      </c>
      <c r="S4" s="4" t="s">
        <v>0</v>
      </c>
      <c r="V4" s="134"/>
      <c r="W4" s="134"/>
      <c r="X4" s="9"/>
      <c r="Y4" s="9"/>
      <c r="Z4" s="13"/>
      <c r="AA4" s="13"/>
    </row>
    <row r="5" spans="1:27">
      <c r="A5" s="30"/>
      <c r="B5" s="8" t="str">
        <f>L5</f>
        <v>Suchánková</v>
      </c>
      <c r="C5" s="29" t="s">
        <v>3</v>
      </c>
      <c r="D5" s="8" t="str">
        <f>L8</f>
        <v>Petrušková</v>
      </c>
      <c r="E5" s="4">
        <v>2</v>
      </c>
      <c r="F5" s="4" t="s">
        <v>5</v>
      </c>
      <c r="G5" s="4">
        <v>0</v>
      </c>
      <c r="H5" s="4">
        <v>22</v>
      </c>
      <c r="I5" s="4" t="s">
        <v>5</v>
      </c>
      <c r="J5" s="4">
        <v>6</v>
      </c>
      <c r="K5" s="81"/>
      <c r="L5" s="59" t="s">
        <v>151</v>
      </c>
      <c r="M5" s="4">
        <f>SUM(H5,H8,J10)</f>
        <v>55</v>
      </c>
      <c r="N5" s="57" t="s">
        <v>5</v>
      </c>
      <c r="O5" s="4">
        <f>SUM(J5,J8,H10)</f>
        <v>42</v>
      </c>
      <c r="P5" s="4">
        <f>M5-O5</f>
        <v>13</v>
      </c>
      <c r="Q5" s="4">
        <f>SUM(E5,E8,G10)</f>
        <v>4</v>
      </c>
      <c r="R5" s="4">
        <f>Q5+(P5/100)</f>
        <v>4.13</v>
      </c>
      <c r="S5" s="4">
        <f>RANK(R5,$R$5:$R$8,0)</f>
        <v>2</v>
      </c>
      <c r="V5" s="19" t="s">
        <v>16</v>
      </c>
      <c r="W5" s="20"/>
      <c r="X5" s="9"/>
      <c r="Y5" s="9"/>
      <c r="Z5" s="13"/>
      <c r="AA5" s="13"/>
    </row>
    <row r="6" spans="1:27">
      <c r="A6" s="30"/>
      <c r="B6" s="8" t="str">
        <f>L6</f>
        <v>Kunešová</v>
      </c>
      <c r="C6" s="29" t="s">
        <v>3</v>
      </c>
      <c r="D6" s="8" t="str">
        <f>L7</f>
        <v>Javůrková</v>
      </c>
      <c r="E6" s="4">
        <v>2</v>
      </c>
      <c r="F6" s="4" t="s">
        <v>5</v>
      </c>
      <c r="G6" s="4">
        <v>0</v>
      </c>
      <c r="H6" s="4">
        <v>22</v>
      </c>
      <c r="I6" s="4" t="s">
        <v>5</v>
      </c>
      <c r="J6" s="4">
        <v>9</v>
      </c>
      <c r="K6" s="81"/>
      <c r="L6" s="63" t="s">
        <v>152</v>
      </c>
      <c r="M6" s="4">
        <f>SUM(H6,J8,H9)</f>
        <v>49</v>
      </c>
      <c r="N6" s="4" t="s">
        <v>5</v>
      </c>
      <c r="O6" s="4">
        <f>SUM(J6,H8,J9)</f>
        <v>42</v>
      </c>
      <c r="P6" s="4">
        <f t="shared" ref="P6:P8" si="0">M6-O6</f>
        <v>7</v>
      </c>
      <c r="Q6" s="4">
        <f>SUM(E6,G8,E9)</f>
        <v>4</v>
      </c>
      <c r="R6" s="4">
        <f t="shared" ref="R6:R8" si="1">Q6+(P6/100)</f>
        <v>4.07</v>
      </c>
      <c r="S6" s="4">
        <f t="shared" ref="S6:S8" si="2">RANK(R6,$R$5:$R$8,0)</f>
        <v>3</v>
      </c>
      <c r="V6" s="19"/>
      <c r="W6" s="21"/>
      <c r="X6" s="9"/>
      <c r="Y6" s="9"/>
      <c r="Z6" s="13"/>
      <c r="AA6" s="13"/>
    </row>
    <row r="7" spans="1:27">
      <c r="A7" s="30"/>
      <c r="B7" s="8" t="str">
        <f>L8</f>
        <v>Petrušková</v>
      </c>
      <c r="C7" s="29" t="s">
        <v>3</v>
      </c>
      <c r="D7" s="8" t="str">
        <f>L7</f>
        <v>Javůrková</v>
      </c>
      <c r="E7" s="4">
        <v>2</v>
      </c>
      <c r="F7" s="4" t="s">
        <v>5</v>
      </c>
      <c r="G7" s="4">
        <v>0</v>
      </c>
      <c r="H7" s="4">
        <v>22</v>
      </c>
      <c r="I7" s="4" t="s">
        <v>5</v>
      </c>
      <c r="J7" s="4">
        <v>2</v>
      </c>
      <c r="K7" s="81"/>
      <c r="L7" s="62" t="s">
        <v>153</v>
      </c>
      <c r="M7" s="4">
        <f>SUM(J6,J7,H10)</f>
        <v>25</v>
      </c>
      <c r="N7" s="4" t="s">
        <v>5</v>
      </c>
      <c r="O7" s="4">
        <f>SUM(H6,H7,J10)</f>
        <v>66</v>
      </c>
      <c r="P7" s="4">
        <f t="shared" si="0"/>
        <v>-41</v>
      </c>
      <c r="Q7" s="4">
        <f>SUM(G6,G7,E10)</f>
        <v>0</v>
      </c>
      <c r="R7" s="4">
        <f t="shared" si="1"/>
        <v>-0.41</v>
      </c>
      <c r="S7" s="4">
        <f t="shared" si="2"/>
        <v>4</v>
      </c>
      <c r="V7" s="19"/>
      <c r="W7" s="38" t="s">
        <v>17</v>
      </c>
      <c r="X7" s="120" t="str">
        <f>IF(S5=1,L5,IF(S6=1,L6,IF(S7=1,L7,IF(S8=1,L8,"NEODEHRÁNO"))))</f>
        <v>Petrušková</v>
      </c>
      <c r="Y7" s="116"/>
      <c r="Z7" s="13"/>
      <c r="AA7" s="13"/>
    </row>
    <row r="8" spans="1:27">
      <c r="A8" s="30"/>
      <c r="B8" s="8" t="str">
        <f>L5</f>
        <v>Suchánková</v>
      </c>
      <c r="C8" s="29" t="s">
        <v>3</v>
      </c>
      <c r="D8" s="8" t="str">
        <f>L6</f>
        <v>Kunešová</v>
      </c>
      <c r="E8" s="4">
        <v>0</v>
      </c>
      <c r="F8" s="4" t="s">
        <v>5</v>
      </c>
      <c r="G8" s="4">
        <v>2</v>
      </c>
      <c r="H8" s="4">
        <v>11</v>
      </c>
      <c r="I8" s="4" t="s">
        <v>5</v>
      </c>
      <c r="J8" s="4">
        <v>22</v>
      </c>
      <c r="K8" s="81"/>
      <c r="L8" s="59" t="s">
        <v>154</v>
      </c>
      <c r="M8" s="4">
        <f>SUM(J5,H7,J9)</f>
        <v>50</v>
      </c>
      <c r="N8" s="4" t="s">
        <v>5</v>
      </c>
      <c r="O8" s="4">
        <f>SUM(H5,J7,H9)</f>
        <v>29</v>
      </c>
      <c r="P8" s="4">
        <f t="shared" si="0"/>
        <v>21</v>
      </c>
      <c r="Q8" s="4">
        <f>SUM(G5,E7,G9)</f>
        <v>4</v>
      </c>
      <c r="R8" s="4">
        <f t="shared" si="1"/>
        <v>4.21</v>
      </c>
      <c r="S8" s="4">
        <f t="shared" si="2"/>
        <v>1</v>
      </c>
      <c r="V8" s="19"/>
      <c r="W8" s="21"/>
      <c r="X8" s="11" t="s">
        <v>16</v>
      </c>
      <c r="Y8" s="14"/>
      <c r="Z8" s="13"/>
      <c r="AA8" s="13"/>
    </row>
    <row r="9" spans="1:27">
      <c r="A9" s="30"/>
      <c r="B9" s="8" t="str">
        <f>L6</f>
        <v>Kunešová</v>
      </c>
      <c r="C9" s="29" t="s">
        <v>3</v>
      </c>
      <c r="D9" s="8" t="str">
        <f>L8</f>
        <v>Petrušková</v>
      </c>
      <c r="E9" s="4">
        <v>0</v>
      </c>
      <c r="F9" s="4" t="s">
        <v>5</v>
      </c>
      <c r="G9" s="4">
        <v>2</v>
      </c>
      <c r="H9" s="4">
        <v>5</v>
      </c>
      <c r="I9" s="4" t="s">
        <v>5</v>
      </c>
      <c r="J9" s="4">
        <v>22</v>
      </c>
      <c r="K9" s="81"/>
      <c r="L9" s="77"/>
      <c r="M9" s="76">
        <f>SUM(M5:M8)</f>
        <v>179</v>
      </c>
      <c r="N9" s="82">
        <f>M9-O9</f>
        <v>0</v>
      </c>
      <c r="O9" s="76">
        <f>SUM(O5:O8)</f>
        <v>179</v>
      </c>
      <c r="P9" s="57"/>
      <c r="Q9" s="57"/>
      <c r="R9" s="57"/>
      <c r="S9" s="57"/>
      <c r="V9" s="19"/>
      <c r="W9" s="21"/>
      <c r="X9" s="9"/>
      <c r="Y9" s="10"/>
      <c r="Z9" s="13"/>
      <c r="AA9" s="13"/>
    </row>
    <row r="10" spans="1:27">
      <c r="A10" s="30"/>
      <c r="B10" s="8" t="str">
        <f>L7</f>
        <v>Javůrková</v>
      </c>
      <c r="C10" s="29" t="s">
        <v>3</v>
      </c>
      <c r="D10" s="8" t="str">
        <f>L5</f>
        <v>Suchánková</v>
      </c>
      <c r="E10" s="4">
        <v>0</v>
      </c>
      <c r="F10" s="4" t="s">
        <v>5</v>
      </c>
      <c r="G10" s="4">
        <v>2</v>
      </c>
      <c r="H10" s="4">
        <v>14</v>
      </c>
      <c r="I10" s="4" t="s">
        <v>5</v>
      </c>
      <c r="J10" s="4">
        <v>22</v>
      </c>
      <c r="K10" s="81"/>
      <c r="L10" s="77"/>
      <c r="M10" s="57"/>
      <c r="N10" s="57"/>
      <c r="O10" s="57"/>
      <c r="P10" s="57"/>
      <c r="Q10" s="57"/>
      <c r="R10" s="57"/>
      <c r="S10" s="57"/>
      <c r="V10" s="112"/>
      <c r="W10" s="113"/>
      <c r="X10" s="9"/>
      <c r="Y10" s="10"/>
      <c r="Z10" s="13"/>
      <c r="AA10" s="13"/>
    </row>
    <row r="11" spans="1:27">
      <c r="A11" s="30"/>
      <c r="B11" s="8"/>
      <c r="C11" s="29"/>
      <c r="D11" s="8"/>
      <c r="E11" s="4"/>
      <c r="F11" s="4"/>
      <c r="G11" s="4"/>
      <c r="H11" s="4"/>
      <c r="I11" s="4"/>
      <c r="J11" s="4"/>
      <c r="K11" s="81"/>
      <c r="L11" s="77"/>
      <c r="M11" s="57"/>
      <c r="N11" s="57"/>
      <c r="O11" s="57"/>
      <c r="P11" s="57"/>
      <c r="Q11" s="57"/>
      <c r="R11" s="57"/>
      <c r="S11" s="57"/>
      <c r="V11" s="19" t="s">
        <v>16</v>
      </c>
      <c r="W11" s="22"/>
      <c r="X11" s="12"/>
      <c r="Y11" s="10"/>
      <c r="Z11" s="13"/>
      <c r="AA11" s="13"/>
    </row>
    <row r="12" spans="1:27">
      <c r="A12" s="30"/>
      <c r="B12" s="8"/>
      <c r="C12" s="29"/>
      <c r="D12" s="8"/>
      <c r="E12" s="4"/>
      <c r="F12" s="4"/>
      <c r="G12" s="4"/>
      <c r="H12" s="4"/>
      <c r="I12" s="4"/>
      <c r="J12" s="4"/>
      <c r="K12" s="81"/>
      <c r="L12" s="75" t="s">
        <v>15</v>
      </c>
      <c r="M12" s="126"/>
      <c r="N12" s="126"/>
      <c r="O12" s="126"/>
      <c r="P12" s="57"/>
      <c r="Q12" s="57"/>
      <c r="R12" s="57"/>
      <c r="S12" s="57"/>
      <c r="V12" s="19"/>
      <c r="W12" s="23"/>
      <c r="X12" s="12"/>
      <c r="Y12" s="10"/>
      <c r="Z12" s="13"/>
      <c r="AA12" s="13"/>
    </row>
    <row r="13" spans="1:27">
      <c r="A13" s="30"/>
      <c r="B13" s="8"/>
      <c r="C13" s="29"/>
      <c r="D13" s="8"/>
      <c r="E13" s="4"/>
      <c r="F13" s="4"/>
      <c r="G13" s="4"/>
      <c r="H13" s="4"/>
      <c r="I13" s="4"/>
      <c r="J13" s="4"/>
      <c r="K13" s="81"/>
      <c r="L13" s="4" t="s">
        <v>9</v>
      </c>
      <c r="M13" s="127" t="s">
        <v>10</v>
      </c>
      <c r="N13" s="127"/>
      <c r="O13" s="127"/>
      <c r="P13" s="73" t="s">
        <v>11</v>
      </c>
      <c r="Q13" s="4" t="s">
        <v>12</v>
      </c>
      <c r="R13" s="4" t="s">
        <v>13</v>
      </c>
      <c r="S13" s="4" t="s">
        <v>0</v>
      </c>
      <c r="V13" s="19"/>
      <c r="W13" s="132"/>
      <c r="X13" s="132"/>
      <c r="Y13" s="10"/>
      <c r="Z13" s="117" t="str">
        <f>X7</f>
        <v>Petrušková</v>
      </c>
      <c r="AA13" s="118"/>
    </row>
    <row r="14" spans="1:27">
      <c r="A14" s="30"/>
      <c r="B14" s="8" t="str">
        <f>L14</f>
        <v>Van Coppenolle</v>
      </c>
      <c r="C14" s="29" t="s">
        <v>3</v>
      </c>
      <c r="D14" s="8" t="str">
        <f>L17</f>
        <v>Dušková</v>
      </c>
      <c r="E14" s="4">
        <v>2</v>
      </c>
      <c r="F14" s="4" t="s">
        <v>5</v>
      </c>
      <c r="G14" s="4">
        <v>0</v>
      </c>
      <c r="H14" s="4">
        <v>22</v>
      </c>
      <c r="I14" s="4" t="s">
        <v>5</v>
      </c>
      <c r="J14" s="4">
        <v>5</v>
      </c>
      <c r="K14" s="81"/>
      <c r="L14" s="63" t="s">
        <v>155</v>
      </c>
      <c r="M14" s="4">
        <f>SUM(H14,H17,J19)</f>
        <v>66</v>
      </c>
      <c r="N14" s="57" t="s">
        <v>5</v>
      </c>
      <c r="O14" s="4">
        <f>SUM(J14,J17,H19)</f>
        <v>7</v>
      </c>
      <c r="P14" s="4">
        <f>M14-O14</f>
        <v>59</v>
      </c>
      <c r="Q14" s="4">
        <f>SUM(E14,E17,G19)</f>
        <v>6</v>
      </c>
      <c r="R14" s="4">
        <f>Q14+(P14/100)</f>
        <v>6.59</v>
      </c>
      <c r="S14" s="4">
        <f>RANK(R14,$R$14:$R$17,0)</f>
        <v>1</v>
      </c>
      <c r="V14" s="19"/>
      <c r="W14" s="131"/>
      <c r="X14" s="131"/>
      <c r="Y14" s="10"/>
      <c r="Z14" s="114"/>
      <c r="AA14" s="133"/>
    </row>
    <row r="15" spans="1:27">
      <c r="A15" s="30"/>
      <c r="B15" s="8" t="str">
        <f>L15</f>
        <v>Staňková</v>
      </c>
      <c r="C15" s="29" t="s">
        <v>3</v>
      </c>
      <c r="D15" s="8" t="str">
        <f>L16</f>
        <v>Beránková</v>
      </c>
      <c r="E15" s="4">
        <v>2</v>
      </c>
      <c r="F15" s="4" t="s">
        <v>5</v>
      </c>
      <c r="G15" s="4">
        <v>0</v>
      </c>
      <c r="H15" s="4">
        <v>22</v>
      </c>
      <c r="I15" s="4" t="s">
        <v>5</v>
      </c>
      <c r="J15" s="4">
        <v>8</v>
      </c>
      <c r="K15" s="81"/>
      <c r="L15" s="63" t="s">
        <v>156</v>
      </c>
      <c r="M15" s="4">
        <f>SUM(H15,J17,H18)</f>
        <v>43</v>
      </c>
      <c r="N15" s="4" t="s">
        <v>5</v>
      </c>
      <c r="O15" s="4">
        <f>SUM(J15,H17,J18)</f>
        <v>51</v>
      </c>
      <c r="P15" s="4">
        <f t="shared" ref="P15:P17" si="3">M15-O15</f>
        <v>-8</v>
      </c>
      <c r="Q15" s="4">
        <f>SUM(E15,G17,E18)</f>
        <v>3</v>
      </c>
      <c r="R15" s="4">
        <f t="shared" ref="R15:R17" si="4">Q15+(P15/100)</f>
        <v>2.92</v>
      </c>
      <c r="S15" s="4">
        <f t="shared" ref="S15:S17" si="5">RANK(R15,$R$14:$R$17,0)</f>
        <v>3</v>
      </c>
      <c r="V15" s="19"/>
      <c r="W15" s="19"/>
      <c r="X15" s="9"/>
      <c r="Y15" s="10"/>
      <c r="Z15" s="34"/>
      <c r="AA15" s="35"/>
    </row>
    <row r="16" spans="1:27">
      <c r="A16" s="30"/>
      <c r="B16" s="8" t="str">
        <f>L17</f>
        <v>Dušková</v>
      </c>
      <c r="C16" s="29" t="s">
        <v>3</v>
      </c>
      <c r="D16" s="8" t="str">
        <f>L16</f>
        <v>Beránková</v>
      </c>
      <c r="E16" s="4">
        <v>2</v>
      </c>
      <c r="F16" s="4" t="s">
        <v>5</v>
      </c>
      <c r="G16" s="4">
        <v>0</v>
      </c>
      <c r="H16" s="4">
        <v>22</v>
      </c>
      <c r="I16" s="4" t="s">
        <v>5</v>
      </c>
      <c r="J16" s="4">
        <v>2</v>
      </c>
      <c r="K16" s="81"/>
      <c r="L16" s="71" t="s">
        <v>157</v>
      </c>
      <c r="M16" s="4">
        <f>SUM(J15,J16,H19)</f>
        <v>10</v>
      </c>
      <c r="N16" s="4" t="s">
        <v>5</v>
      </c>
      <c r="O16" s="4">
        <f>SUM(H15,H16,J19)</f>
        <v>66</v>
      </c>
      <c r="P16" s="4">
        <f t="shared" si="3"/>
        <v>-56</v>
      </c>
      <c r="Q16" s="4">
        <f>SUM(G15,G16,E19)</f>
        <v>0</v>
      </c>
      <c r="R16" s="4">
        <f t="shared" si="4"/>
        <v>-0.56000000000000005</v>
      </c>
      <c r="S16" s="4">
        <f t="shared" si="5"/>
        <v>4</v>
      </c>
      <c r="U16" s="30" t="s">
        <v>18</v>
      </c>
      <c r="V16" s="112" t="str">
        <f>IF(S14=2,L14,IF(S15=2,L15,IF(S16=2,L16,IF(S17=2,L17,"NEODEHRÁNO"))))</f>
        <v>Dušková</v>
      </c>
      <c r="W16" s="112"/>
      <c r="X16" s="9"/>
      <c r="Y16" s="10"/>
      <c r="Z16" s="34"/>
      <c r="AA16" s="35"/>
    </row>
    <row r="17" spans="1:29">
      <c r="A17" s="30"/>
      <c r="B17" s="8" t="str">
        <f>L14</f>
        <v>Van Coppenolle</v>
      </c>
      <c r="C17" s="29" t="s">
        <v>3</v>
      </c>
      <c r="D17" s="8" t="str">
        <f>L15</f>
        <v>Staňková</v>
      </c>
      <c r="E17" s="4">
        <v>2</v>
      </c>
      <c r="F17" s="4" t="s">
        <v>5</v>
      </c>
      <c r="G17" s="4">
        <v>0</v>
      </c>
      <c r="H17" s="4">
        <v>22</v>
      </c>
      <c r="I17" s="4" t="s">
        <v>5</v>
      </c>
      <c r="J17" s="4">
        <v>2</v>
      </c>
      <c r="K17" s="81"/>
      <c r="L17" s="63" t="s">
        <v>158</v>
      </c>
      <c r="M17" s="4">
        <f>SUM(J14,H16,J18)</f>
        <v>48</v>
      </c>
      <c r="N17" s="4" t="s">
        <v>5</v>
      </c>
      <c r="O17" s="4">
        <f>SUM(H14,J16,H18)</f>
        <v>43</v>
      </c>
      <c r="P17" s="4">
        <f t="shared" si="3"/>
        <v>5</v>
      </c>
      <c r="Q17" s="4">
        <f>SUM(G14,E16,G18)</f>
        <v>3</v>
      </c>
      <c r="R17" s="4">
        <f t="shared" si="4"/>
        <v>3.05</v>
      </c>
      <c r="S17" s="4">
        <f t="shared" si="5"/>
        <v>2</v>
      </c>
      <c r="V17" s="19" t="s">
        <v>16</v>
      </c>
      <c r="W17" s="20"/>
      <c r="X17" s="9"/>
      <c r="Y17" s="10"/>
      <c r="Z17" s="34"/>
      <c r="AA17" s="35"/>
    </row>
    <row r="18" spans="1:29">
      <c r="A18" s="30"/>
      <c r="B18" s="8" t="str">
        <f>L15</f>
        <v>Staňková</v>
      </c>
      <c r="C18" s="29" t="s">
        <v>3</v>
      </c>
      <c r="D18" s="8" t="str">
        <f>L17</f>
        <v>Dušková</v>
      </c>
      <c r="E18" s="4">
        <v>1</v>
      </c>
      <c r="F18" s="4" t="s">
        <v>5</v>
      </c>
      <c r="G18" s="4">
        <v>1</v>
      </c>
      <c r="H18" s="4">
        <v>19</v>
      </c>
      <c r="I18" s="4" t="s">
        <v>5</v>
      </c>
      <c r="J18" s="4">
        <v>21</v>
      </c>
      <c r="K18" s="81"/>
      <c r="L18" s="77"/>
      <c r="M18" s="76">
        <f>SUM(M14:M17)</f>
        <v>167</v>
      </c>
      <c r="N18" s="82">
        <f>M18-O18</f>
        <v>0</v>
      </c>
      <c r="O18" s="76">
        <f>SUM(O14:O17)</f>
        <v>167</v>
      </c>
      <c r="P18" s="57"/>
      <c r="Q18" s="57"/>
      <c r="R18" s="57"/>
      <c r="S18" s="57"/>
      <c r="V18" s="19"/>
      <c r="W18" s="21"/>
      <c r="X18" s="9"/>
      <c r="Y18" s="10"/>
      <c r="Z18" s="34"/>
      <c r="AA18" s="35"/>
    </row>
    <row r="19" spans="1:29">
      <c r="A19" s="30"/>
      <c r="B19" s="8" t="str">
        <f>L16</f>
        <v>Beránková</v>
      </c>
      <c r="C19" s="29" t="s">
        <v>3</v>
      </c>
      <c r="D19" s="8" t="str">
        <f>L14</f>
        <v>Van Coppenolle</v>
      </c>
      <c r="E19" s="4">
        <v>0</v>
      </c>
      <c r="F19" s="4" t="s">
        <v>5</v>
      </c>
      <c r="G19" s="4">
        <v>2</v>
      </c>
      <c r="H19" s="4">
        <v>0</v>
      </c>
      <c r="I19" s="4" t="s">
        <v>5</v>
      </c>
      <c r="J19" s="4">
        <v>22</v>
      </c>
      <c r="K19" s="81"/>
      <c r="L19" s="77"/>
      <c r="M19" s="57"/>
      <c r="N19" s="57"/>
      <c r="O19" s="57"/>
      <c r="P19" s="57"/>
      <c r="Q19" s="57"/>
      <c r="R19" s="57"/>
      <c r="S19" s="57"/>
      <c r="V19" s="19"/>
      <c r="W19" s="21"/>
      <c r="X19" s="122" t="str">
        <f>V16</f>
        <v>Dušková</v>
      </c>
      <c r="Y19" s="123"/>
      <c r="Z19" s="34"/>
      <c r="AA19" s="35"/>
    </row>
    <row r="20" spans="1:29">
      <c r="B20" s="8"/>
      <c r="C20" s="29"/>
      <c r="D20" s="8"/>
      <c r="E20" s="4"/>
      <c r="F20" s="4"/>
      <c r="G20" s="4"/>
      <c r="H20" s="4"/>
      <c r="I20" s="4"/>
      <c r="J20" s="4"/>
      <c r="K20" s="81"/>
      <c r="L20" s="77"/>
      <c r="M20" s="57"/>
      <c r="N20" s="57"/>
      <c r="O20" s="57"/>
      <c r="P20" s="57"/>
      <c r="Q20" s="57"/>
      <c r="R20" s="57"/>
      <c r="S20" s="57"/>
      <c r="V20" s="19"/>
      <c r="W20" s="21"/>
      <c r="X20" s="11" t="s">
        <v>16</v>
      </c>
      <c r="Y20" s="15"/>
      <c r="Z20" s="34"/>
      <c r="AA20" s="35"/>
    </row>
    <row r="21" spans="1:29">
      <c r="B21" s="8"/>
      <c r="C21" s="29"/>
      <c r="D21" s="8"/>
      <c r="E21" s="4"/>
      <c r="F21" s="4"/>
      <c r="G21" s="4"/>
      <c r="H21" s="4"/>
      <c r="I21" s="4"/>
      <c r="J21" s="4"/>
      <c r="K21" s="81"/>
      <c r="L21" s="75" t="s">
        <v>46</v>
      </c>
      <c r="M21" s="126"/>
      <c r="N21" s="126"/>
      <c r="O21" s="126"/>
      <c r="P21" s="57"/>
      <c r="Q21" s="57"/>
      <c r="R21" s="57"/>
      <c r="S21" s="57"/>
      <c r="V21" s="19"/>
      <c r="W21" s="21"/>
      <c r="X21" s="9"/>
      <c r="Y21" s="12"/>
      <c r="Z21" s="34"/>
      <c r="AA21" s="35"/>
    </row>
    <row r="22" spans="1:29">
      <c r="B22" s="8"/>
      <c r="C22" s="29"/>
      <c r="D22" s="8"/>
      <c r="E22" s="4"/>
      <c r="F22" s="4"/>
      <c r="G22" s="4"/>
      <c r="H22" s="4"/>
      <c r="I22" s="4"/>
      <c r="J22" s="4"/>
      <c r="K22" s="81"/>
      <c r="L22" s="4" t="s">
        <v>9</v>
      </c>
      <c r="M22" s="127" t="s">
        <v>10</v>
      </c>
      <c r="N22" s="127"/>
      <c r="O22" s="127"/>
      <c r="P22" s="73" t="s">
        <v>11</v>
      </c>
      <c r="Q22" s="4" t="s">
        <v>12</v>
      </c>
      <c r="R22" s="4" t="s">
        <v>13</v>
      </c>
      <c r="S22" s="4" t="s">
        <v>0</v>
      </c>
      <c r="U22" s="2" t="s">
        <v>55</v>
      </c>
      <c r="V22" s="112" t="str">
        <f>IF(S23=2,L23,IF(S24=2,L24,IF(S25=2,L25,IF(S26=2,L26,"NEODEHRÁNO"))))</f>
        <v>Stehnová</v>
      </c>
      <c r="W22" s="113"/>
      <c r="X22" s="9"/>
      <c r="Y22" s="9"/>
      <c r="Z22" s="34"/>
      <c r="AA22" s="35"/>
    </row>
    <row r="23" spans="1:29">
      <c r="B23" s="8" t="str">
        <f>L23</f>
        <v>Komínková</v>
      </c>
      <c r="C23" s="29" t="s">
        <v>3</v>
      </c>
      <c r="D23" s="8" t="str">
        <f>L26</f>
        <v>Bye</v>
      </c>
      <c r="E23" s="4">
        <v>2</v>
      </c>
      <c r="F23" s="4" t="s">
        <v>5</v>
      </c>
      <c r="G23" s="4">
        <v>0</v>
      </c>
      <c r="H23" s="4">
        <v>22</v>
      </c>
      <c r="I23" s="4" t="s">
        <v>5</v>
      </c>
      <c r="J23" s="4">
        <v>0</v>
      </c>
      <c r="K23" s="81"/>
      <c r="L23" s="59" t="s">
        <v>159</v>
      </c>
      <c r="M23" s="4">
        <f>SUM(H23,H26,J28)</f>
        <v>66</v>
      </c>
      <c r="N23" s="57" t="s">
        <v>5</v>
      </c>
      <c r="O23" s="4">
        <f>SUM(J23,J26,H28)</f>
        <v>23</v>
      </c>
      <c r="P23" s="4">
        <f>M23-O23</f>
        <v>43</v>
      </c>
      <c r="Q23" s="4">
        <f>SUM(E23,E26,G28)</f>
        <v>6</v>
      </c>
      <c r="R23" s="4">
        <f>Q23+(P23/100)</f>
        <v>6.43</v>
      </c>
      <c r="S23" s="4">
        <f>RANK(R23,$R$23:$R$26,0)</f>
        <v>1</v>
      </c>
      <c r="Z23" s="32"/>
      <c r="AA23" s="36"/>
    </row>
    <row r="24" spans="1:29">
      <c r="B24" s="8" t="str">
        <f>L24</f>
        <v>Kramešová</v>
      </c>
      <c r="C24" s="29" t="s">
        <v>3</v>
      </c>
      <c r="D24" s="8" t="str">
        <f>L25</f>
        <v>Stehnová</v>
      </c>
      <c r="E24" s="4">
        <v>0</v>
      </c>
      <c r="F24" s="4" t="s">
        <v>5</v>
      </c>
      <c r="G24" s="4">
        <v>2</v>
      </c>
      <c r="H24" s="4">
        <v>10</v>
      </c>
      <c r="I24" s="4" t="s">
        <v>5</v>
      </c>
      <c r="J24" s="4">
        <v>22</v>
      </c>
      <c r="K24" s="81"/>
      <c r="L24" s="59" t="s">
        <v>160</v>
      </c>
      <c r="M24" s="4">
        <f>SUM(H24,J26,H27)</f>
        <v>47</v>
      </c>
      <c r="N24" s="4" t="s">
        <v>5</v>
      </c>
      <c r="O24" s="4">
        <f>SUM(J24,H26,J27)</f>
        <v>44</v>
      </c>
      <c r="P24" s="4">
        <f t="shared" ref="P24:P26" si="6">M24-O24</f>
        <v>3</v>
      </c>
      <c r="Q24" s="4">
        <f>SUM(E24,G26,E27)</f>
        <v>2</v>
      </c>
      <c r="R24" s="4">
        <f t="shared" ref="R24:R26" si="7">Q24+(P24/100)</f>
        <v>2.0299999999999998</v>
      </c>
      <c r="S24" s="4">
        <f t="shared" ref="S24:S26" si="8">RANK(R24,$R$23:$R$26,0)</f>
        <v>3</v>
      </c>
      <c r="Z24" s="32"/>
      <c r="AA24" s="36"/>
    </row>
    <row r="25" spans="1:29">
      <c r="B25" s="8" t="str">
        <f>L26</f>
        <v>Bye</v>
      </c>
      <c r="C25" s="29" t="s">
        <v>3</v>
      </c>
      <c r="D25" s="8" t="str">
        <f>L25</f>
        <v>Stehnová</v>
      </c>
      <c r="E25" s="4">
        <v>0</v>
      </c>
      <c r="F25" s="4" t="s">
        <v>5</v>
      </c>
      <c r="G25" s="4">
        <v>2</v>
      </c>
      <c r="H25" s="4">
        <v>0</v>
      </c>
      <c r="I25" s="4" t="s">
        <v>5</v>
      </c>
      <c r="J25" s="4">
        <v>22</v>
      </c>
      <c r="K25" s="81"/>
      <c r="L25" s="63" t="s">
        <v>161</v>
      </c>
      <c r="M25" s="4">
        <f>SUM(J24,J25,H28)</f>
        <v>52</v>
      </c>
      <c r="N25" s="4" t="s">
        <v>5</v>
      </c>
      <c r="O25" s="4">
        <f>SUM(H24,H25,J28)</f>
        <v>32</v>
      </c>
      <c r="P25" s="4">
        <f t="shared" si="6"/>
        <v>20</v>
      </c>
      <c r="Q25" s="4">
        <f>SUM(G24,G25,E28)</f>
        <v>4</v>
      </c>
      <c r="R25" s="4">
        <f t="shared" si="7"/>
        <v>4.2</v>
      </c>
      <c r="S25" s="4">
        <f t="shared" si="8"/>
        <v>2</v>
      </c>
      <c r="U25" s="128" t="str">
        <f>V22</f>
        <v>Stehnová</v>
      </c>
      <c r="V25" s="128"/>
      <c r="Y25" s="128" t="str">
        <f>X19</f>
        <v>Dušková</v>
      </c>
      <c r="Z25" s="128"/>
      <c r="AA25" s="36"/>
      <c r="AB25" s="129" t="str">
        <f>Z37</f>
        <v>Van Coppenolle</v>
      </c>
      <c r="AC25" s="128"/>
    </row>
    <row r="26" spans="1:29">
      <c r="B26" s="8" t="str">
        <f>L23</f>
        <v>Komínková</v>
      </c>
      <c r="C26" s="29" t="s">
        <v>3</v>
      </c>
      <c r="D26" s="8" t="str">
        <f>L24</f>
        <v>Kramešová</v>
      </c>
      <c r="E26" s="4">
        <v>2</v>
      </c>
      <c r="F26" s="4" t="s">
        <v>5</v>
      </c>
      <c r="G26" s="4">
        <v>0</v>
      </c>
      <c r="H26" s="4">
        <v>22</v>
      </c>
      <c r="I26" s="4" t="s">
        <v>5</v>
      </c>
      <c r="J26" s="4">
        <v>15</v>
      </c>
      <c r="K26" s="81"/>
      <c r="L26" s="48" t="s">
        <v>48</v>
      </c>
      <c r="M26" s="4">
        <f>SUM(J23,H25,J27)</f>
        <v>0</v>
      </c>
      <c r="N26" s="4" t="s">
        <v>5</v>
      </c>
      <c r="O26" s="4">
        <f>SUM(H23,J25,H27)</f>
        <v>66</v>
      </c>
      <c r="P26" s="4">
        <f t="shared" si="6"/>
        <v>-66</v>
      </c>
      <c r="Q26" s="4">
        <f>SUM(G23,E25,G27)</f>
        <v>0</v>
      </c>
      <c r="R26" s="4">
        <f t="shared" si="7"/>
        <v>-0.66</v>
      </c>
      <c r="S26" s="4">
        <f t="shared" si="8"/>
        <v>4</v>
      </c>
      <c r="Z26" s="32"/>
      <c r="AA26" s="36"/>
    </row>
    <row r="27" spans="1:29">
      <c r="B27" s="8" t="str">
        <f>L24</f>
        <v>Kramešová</v>
      </c>
      <c r="C27" s="29" t="s">
        <v>3</v>
      </c>
      <c r="D27" s="8" t="str">
        <f>L26</f>
        <v>Bye</v>
      </c>
      <c r="E27" s="4">
        <v>2</v>
      </c>
      <c r="F27" s="4" t="s">
        <v>5</v>
      </c>
      <c r="G27" s="4">
        <v>0</v>
      </c>
      <c r="H27" s="4">
        <v>22</v>
      </c>
      <c r="I27" s="4" t="s">
        <v>5</v>
      </c>
      <c r="J27" s="4">
        <v>0</v>
      </c>
      <c r="K27" s="81"/>
      <c r="L27" s="77"/>
      <c r="M27" s="76">
        <f>SUM(M23:M26)</f>
        <v>165</v>
      </c>
      <c r="N27" s="82">
        <f>M27-O27</f>
        <v>0</v>
      </c>
      <c r="O27" s="76">
        <f>SUM(O23:O26)</f>
        <v>165</v>
      </c>
      <c r="P27" s="57"/>
      <c r="Q27" s="57"/>
      <c r="R27" s="57"/>
      <c r="S27" s="57"/>
      <c r="Z27" s="32"/>
      <c r="AA27" s="36"/>
    </row>
    <row r="28" spans="1:29">
      <c r="B28" s="8" t="str">
        <f>L25</f>
        <v>Stehnová</v>
      </c>
      <c r="C28" s="29" t="s">
        <v>3</v>
      </c>
      <c r="D28" s="8" t="str">
        <f>L23</f>
        <v>Komínková</v>
      </c>
      <c r="E28" s="4">
        <v>0</v>
      </c>
      <c r="F28" s="4" t="s">
        <v>5</v>
      </c>
      <c r="G28" s="4">
        <v>2</v>
      </c>
      <c r="H28" s="4">
        <v>8</v>
      </c>
      <c r="I28" s="4" t="s">
        <v>5</v>
      </c>
      <c r="J28" s="4">
        <v>22</v>
      </c>
      <c r="K28" s="81"/>
      <c r="L28" s="77"/>
      <c r="M28" s="57"/>
      <c r="N28" s="57"/>
      <c r="O28" s="57"/>
      <c r="P28" s="57"/>
      <c r="Q28" s="57"/>
      <c r="R28" s="57"/>
      <c r="S28" s="57"/>
      <c r="U28" s="30" t="s">
        <v>20</v>
      </c>
      <c r="V28" s="134" t="str">
        <f>IF(S14=1,L14,IF(S15=1,L15,IF(S16=1,L16,IF(S17=1,L17,"NEODEHRÁNO"))))</f>
        <v>Van Coppenolle</v>
      </c>
      <c r="W28" s="134"/>
      <c r="X28" s="9"/>
      <c r="Y28" s="9"/>
      <c r="Z28" s="34"/>
      <c r="AA28" s="35"/>
    </row>
    <row r="29" spans="1:29">
      <c r="V29" s="19"/>
      <c r="W29" s="20"/>
      <c r="X29" s="9"/>
      <c r="Y29" s="9"/>
      <c r="Z29" s="34"/>
      <c r="AA29" s="35"/>
    </row>
    <row r="30" spans="1:29">
      <c r="V30" s="19"/>
      <c r="W30" s="21"/>
      <c r="X30" s="9"/>
      <c r="Y30" s="9"/>
      <c r="Z30" s="34"/>
      <c r="AA30" s="35"/>
    </row>
    <row r="31" spans="1:29">
      <c r="V31" s="19"/>
      <c r="W31" s="21"/>
      <c r="X31" s="120" t="str">
        <f>V28</f>
        <v>Van Coppenolle</v>
      </c>
      <c r="Y31" s="116"/>
      <c r="Z31" s="34"/>
      <c r="AA31" s="35"/>
    </row>
    <row r="32" spans="1:29">
      <c r="V32" s="19"/>
      <c r="W32" s="21"/>
      <c r="X32" s="11" t="s">
        <v>16</v>
      </c>
      <c r="Y32" s="14"/>
      <c r="Z32" s="34"/>
      <c r="AA32" s="35"/>
    </row>
    <row r="33" spans="21:27">
      <c r="V33" s="19"/>
      <c r="W33" s="21"/>
      <c r="X33" s="9"/>
      <c r="Y33" s="10"/>
      <c r="Z33" s="34"/>
      <c r="AA33" s="35"/>
    </row>
    <row r="34" spans="21:27">
      <c r="U34" s="30" t="s">
        <v>19</v>
      </c>
      <c r="V34" s="112" t="str">
        <f>IF(S5=2,L5,IF(S6=2,L6,IF(S7=2,L7,IF(S8=2,L8,"NEODEHRÁNO"))))</f>
        <v>Suchánková</v>
      </c>
      <c r="W34" s="113"/>
      <c r="X34" s="9"/>
      <c r="Y34" s="10"/>
      <c r="Z34" s="34"/>
      <c r="AA34" s="35"/>
    </row>
    <row r="35" spans="21:27">
      <c r="V35" s="19" t="s">
        <v>16</v>
      </c>
      <c r="W35" s="22"/>
      <c r="X35" s="12"/>
      <c r="Y35" s="10"/>
      <c r="Z35" s="34"/>
      <c r="AA35" s="35"/>
    </row>
    <row r="36" spans="21:27">
      <c r="V36" s="19"/>
      <c r="W36" s="23"/>
      <c r="X36" s="12"/>
      <c r="Y36" s="10"/>
      <c r="Z36" s="34"/>
      <c r="AA36" s="35"/>
    </row>
    <row r="37" spans="21:27">
      <c r="V37" s="19"/>
      <c r="W37" s="132"/>
      <c r="X37" s="132"/>
      <c r="Y37" s="10"/>
      <c r="Z37" s="117" t="str">
        <f>X31</f>
        <v>Van Coppenolle</v>
      </c>
      <c r="AA37" s="130"/>
    </row>
    <row r="38" spans="21:27">
      <c r="V38" s="19"/>
      <c r="W38" s="131"/>
      <c r="X38" s="131"/>
      <c r="Y38" s="10"/>
      <c r="Z38" s="114"/>
      <c r="AA38" s="115"/>
    </row>
    <row r="39" spans="21:27">
      <c r="V39" s="19"/>
      <c r="W39" s="19"/>
      <c r="X39" s="9"/>
      <c r="Y39" s="10"/>
      <c r="Z39" s="13"/>
      <c r="AA39" s="13"/>
    </row>
    <row r="40" spans="21:27">
      <c r="V40" s="112"/>
      <c r="W40" s="112"/>
      <c r="X40" s="9"/>
      <c r="Y40" s="10"/>
      <c r="Z40" s="13"/>
      <c r="AA40" s="13"/>
    </row>
    <row r="41" spans="21:27">
      <c r="V41" s="19" t="s">
        <v>16</v>
      </c>
      <c r="W41" s="20"/>
      <c r="X41" s="9"/>
      <c r="Y41" s="10"/>
      <c r="Z41" s="13"/>
      <c r="AA41" s="13"/>
    </row>
    <row r="42" spans="21:27">
      <c r="V42" s="19"/>
      <c r="W42" s="21"/>
      <c r="X42" s="9"/>
      <c r="Y42" s="10"/>
      <c r="Z42" s="13"/>
      <c r="AA42" s="13"/>
    </row>
    <row r="43" spans="21:27">
      <c r="V43" s="19"/>
      <c r="W43" s="38" t="s">
        <v>56</v>
      </c>
      <c r="X43" s="122" t="str">
        <f>IF(S23=1,L23,IF(S24=1,L24,IF(S25=1,L25,IF(S26=1,L26,"NEODEHRÁNO"))))</f>
        <v>Komínková</v>
      </c>
      <c r="Y43" s="123"/>
      <c r="Z43" s="13"/>
      <c r="AA43" s="13"/>
    </row>
    <row r="44" spans="21:27">
      <c r="V44" s="19"/>
      <c r="W44" s="21"/>
      <c r="X44" s="11" t="s">
        <v>16</v>
      </c>
      <c r="Y44" s="15"/>
      <c r="Z44" s="13"/>
      <c r="AA44" s="13"/>
    </row>
    <row r="45" spans="21:27">
      <c r="V45" s="19"/>
      <c r="W45" s="21"/>
      <c r="X45" s="9"/>
      <c r="Y45" s="12"/>
      <c r="Z45" s="13"/>
      <c r="AA45" s="13"/>
    </row>
    <row r="46" spans="21:27">
      <c r="V46" s="112"/>
      <c r="W46" s="113"/>
      <c r="X46" s="9"/>
      <c r="Y46" s="9"/>
      <c r="Z46" s="13"/>
      <c r="AA46" s="13"/>
    </row>
    <row r="53" spans="22:27">
      <c r="V53" s="134"/>
      <c r="W53" s="134"/>
      <c r="X53" s="9"/>
      <c r="Y53" s="9"/>
      <c r="Z53" s="13"/>
      <c r="AA53" s="13"/>
    </row>
    <row r="54" spans="22:27">
      <c r="V54" s="19" t="s">
        <v>16</v>
      </c>
      <c r="W54" s="20"/>
      <c r="X54" s="9"/>
      <c r="Y54" s="9"/>
      <c r="Z54" s="13"/>
      <c r="AA54" s="13"/>
    </row>
    <row r="55" spans="22:27">
      <c r="V55" s="19"/>
      <c r="W55" s="21"/>
      <c r="X55" s="9"/>
      <c r="Y55" s="9"/>
      <c r="Z55" s="13"/>
      <c r="AA55" s="13"/>
    </row>
    <row r="56" spans="22:27">
      <c r="V56" s="19"/>
      <c r="W56" s="38" t="s">
        <v>21</v>
      </c>
      <c r="X56" s="120" t="str">
        <f>IF(S5=3,L5,IF(S6=3,L6,IF(S7=3,L7,IF(S8=3,L8,"NEODEHRÁNO"))))</f>
        <v>Kunešová</v>
      </c>
      <c r="Y56" s="116"/>
      <c r="Z56" s="13"/>
      <c r="AA56" s="13"/>
    </row>
    <row r="57" spans="22:27">
      <c r="V57" s="19"/>
      <c r="W57" s="21"/>
      <c r="X57" s="11" t="s">
        <v>16</v>
      </c>
      <c r="Y57" s="14"/>
      <c r="Z57" s="13"/>
      <c r="AA57" s="13"/>
    </row>
    <row r="58" spans="22:27">
      <c r="V58" s="19"/>
      <c r="W58" s="21"/>
      <c r="X58" s="9"/>
      <c r="Y58" s="10"/>
      <c r="Z58" s="13"/>
      <c r="AA58" s="13"/>
    </row>
    <row r="59" spans="22:27">
      <c r="V59" s="112"/>
      <c r="W59" s="113"/>
      <c r="X59" s="9"/>
      <c r="Y59" s="10"/>
      <c r="Z59" s="13"/>
      <c r="AA59" s="13"/>
    </row>
    <row r="60" spans="22:27">
      <c r="V60" s="19" t="s">
        <v>16</v>
      </c>
      <c r="W60" s="22"/>
      <c r="X60" s="12"/>
      <c r="Y60" s="10"/>
      <c r="Z60" s="13"/>
      <c r="AA60" s="13"/>
    </row>
    <row r="61" spans="22:27">
      <c r="V61" s="19"/>
      <c r="W61" s="23"/>
      <c r="X61" s="12"/>
      <c r="Y61" s="10"/>
      <c r="Z61" s="13"/>
      <c r="AA61" s="13"/>
    </row>
    <row r="62" spans="22:27">
      <c r="V62" s="19"/>
      <c r="W62" s="132"/>
      <c r="X62" s="132"/>
      <c r="Y62" s="10"/>
      <c r="Z62" s="117" t="str">
        <f>X56</f>
        <v>Kunešová</v>
      </c>
      <c r="AA62" s="118"/>
    </row>
    <row r="63" spans="22:27">
      <c r="V63" s="19"/>
      <c r="W63" s="131"/>
      <c r="X63" s="131"/>
      <c r="Y63" s="10"/>
      <c r="Z63" s="114"/>
      <c r="AA63" s="133"/>
    </row>
    <row r="64" spans="22:27">
      <c r="V64" s="19"/>
      <c r="W64" s="19"/>
      <c r="X64" s="9"/>
      <c r="Y64" s="10"/>
      <c r="Z64" s="34"/>
      <c r="AA64" s="35"/>
    </row>
    <row r="65" spans="21:29">
      <c r="U65" s="30" t="s">
        <v>24</v>
      </c>
      <c r="V65" s="112" t="str">
        <f>IF(S14=3,L14,IF(S15=3,L15,IF(S16=3,L16,IF(S17=3,L17,"NEODEHRÁNO"))))</f>
        <v>Staňková</v>
      </c>
      <c r="W65" s="112"/>
      <c r="X65" s="9"/>
      <c r="Y65" s="10"/>
      <c r="Z65" s="34"/>
      <c r="AA65" s="35"/>
    </row>
    <row r="66" spans="21:29">
      <c r="V66" s="19"/>
      <c r="W66" s="20"/>
      <c r="X66" s="9"/>
      <c r="Y66" s="10"/>
      <c r="Z66" s="34"/>
      <c r="AA66" s="35"/>
    </row>
    <row r="67" spans="21:29">
      <c r="V67" s="19"/>
      <c r="W67" s="21"/>
      <c r="X67" s="9"/>
      <c r="Y67" s="10"/>
      <c r="Z67" s="34"/>
      <c r="AA67" s="35"/>
    </row>
    <row r="68" spans="21:29">
      <c r="V68" s="19"/>
      <c r="W68" s="21"/>
      <c r="X68" s="122" t="str">
        <f>V65</f>
        <v>Staňková</v>
      </c>
      <c r="Y68" s="123"/>
      <c r="Z68" s="34"/>
      <c r="AA68" s="35"/>
    </row>
    <row r="69" spans="21:29">
      <c r="V69" s="19"/>
      <c r="W69" s="21"/>
      <c r="X69" s="11" t="s">
        <v>16</v>
      </c>
      <c r="Y69" s="15"/>
      <c r="Z69" s="34"/>
      <c r="AA69" s="35"/>
    </row>
    <row r="70" spans="21:29">
      <c r="V70" s="19"/>
      <c r="W70" s="21"/>
      <c r="X70" s="9"/>
      <c r="Y70" s="12"/>
      <c r="Z70" s="34"/>
      <c r="AA70" s="35"/>
    </row>
    <row r="71" spans="21:29">
      <c r="U71" s="30" t="s">
        <v>57</v>
      </c>
      <c r="V71" s="112" t="str">
        <f>IF(S23=4,L23,IF(S24=4,L24,IF(S25=4,L25,IF(S26=4,L26,"NEODEHRÁNO"))))</f>
        <v>Bye</v>
      </c>
      <c r="W71" s="113"/>
      <c r="X71" s="9"/>
      <c r="Y71" s="9"/>
      <c r="Z71" s="34"/>
      <c r="AA71" s="35"/>
    </row>
    <row r="72" spans="21:29">
      <c r="Z72" s="32"/>
      <c r="AA72" s="36"/>
    </row>
    <row r="73" spans="21:29">
      <c r="Z73" s="32"/>
      <c r="AA73" s="36"/>
    </row>
    <row r="74" spans="21:29">
      <c r="Y74" s="128" t="str">
        <f>X68</f>
        <v>Staňková</v>
      </c>
      <c r="Z74" s="128"/>
      <c r="AA74" s="36"/>
      <c r="AB74" s="129" t="str">
        <f>Z86</f>
        <v>Kramešová</v>
      </c>
      <c r="AC74" s="128"/>
    </row>
    <row r="75" spans="21:29">
      <c r="Z75" s="32"/>
      <c r="AA75" s="36"/>
    </row>
    <row r="76" spans="21:29">
      <c r="Z76" s="32"/>
      <c r="AA76" s="36"/>
    </row>
    <row r="77" spans="21:29">
      <c r="U77" s="30" t="s">
        <v>22</v>
      </c>
      <c r="V77" s="134" t="str">
        <f>IF(S14=4,L14,IF(S15=4,L15,IF(S16=4,L16,IF(S17=4,L17,"NEODEHRÁNO"))))</f>
        <v>Beránková</v>
      </c>
      <c r="W77" s="134"/>
      <c r="X77" s="9"/>
      <c r="Y77" s="9"/>
      <c r="Z77" s="34"/>
      <c r="AA77" s="35"/>
    </row>
    <row r="78" spans="21:29">
      <c r="V78" s="19"/>
      <c r="W78" s="20"/>
      <c r="X78" s="9"/>
      <c r="Y78" s="9"/>
      <c r="Z78" s="34"/>
      <c r="AA78" s="35"/>
    </row>
    <row r="79" spans="21:29">
      <c r="V79" s="19"/>
      <c r="W79" s="21"/>
      <c r="X79" s="9"/>
      <c r="Y79" s="9"/>
      <c r="Z79" s="34"/>
      <c r="AA79" s="35"/>
    </row>
    <row r="80" spans="21:29">
      <c r="V80" s="19"/>
      <c r="W80" s="21"/>
      <c r="X80" s="120" t="str">
        <f>V77</f>
        <v>Beránková</v>
      </c>
      <c r="Y80" s="116"/>
      <c r="Z80" s="34"/>
      <c r="AA80" s="35"/>
    </row>
    <row r="81" spans="21:27">
      <c r="V81" s="19"/>
      <c r="W81" s="21"/>
      <c r="X81" s="11" t="s">
        <v>16</v>
      </c>
      <c r="Y81" s="14"/>
      <c r="Z81" s="34"/>
      <c r="AA81" s="35"/>
    </row>
    <row r="82" spans="21:27">
      <c r="V82" s="19"/>
      <c r="W82" s="21"/>
      <c r="X82" s="9"/>
      <c r="Y82" s="10"/>
      <c r="Z82" s="34"/>
      <c r="AA82" s="35"/>
    </row>
    <row r="83" spans="21:27">
      <c r="U83" s="30" t="s">
        <v>23</v>
      </c>
      <c r="V83" s="112" t="str">
        <f>IF(S5=4,L5,IF(S6=4,L6,IF(S7=4,L7,IF(S8=4,L8,"NEODEHRÁNO"))))</f>
        <v>Javůrková</v>
      </c>
      <c r="W83" s="113"/>
      <c r="X83" s="9"/>
      <c r="Y83" s="10"/>
      <c r="Z83" s="34"/>
      <c r="AA83" s="35"/>
    </row>
    <row r="84" spans="21:27">
      <c r="V84" s="19" t="s">
        <v>16</v>
      </c>
      <c r="W84" s="22"/>
      <c r="X84" s="12"/>
      <c r="Y84" s="10"/>
      <c r="Z84" s="34"/>
      <c r="AA84" s="35"/>
    </row>
    <row r="85" spans="21:27">
      <c r="V85" s="19"/>
      <c r="W85" s="23"/>
      <c r="X85" s="12"/>
      <c r="Y85" s="10"/>
      <c r="Z85" s="34"/>
      <c r="AA85" s="35"/>
    </row>
    <row r="86" spans="21:27">
      <c r="V86" s="19"/>
      <c r="W86" s="132"/>
      <c r="X86" s="132"/>
      <c r="Y86" s="10"/>
      <c r="Z86" s="117" t="str">
        <f>X92</f>
        <v>Kramešová</v>
      </c>
      <c r="AA86" s="130"/>
    </row>
    <row r="87" spans="21:27">
      <c r="V87" s="19"/>
      <c r="W87" s="131"/>
      <c r="X87" s="131"/>
      <c r="Y87" s="10"/>
      <c r="Z87" s="114"/>
      <c r="AA87" s="115"/>
    </row>
    <row r="88" spans="21:27">
      <c r="V88" s="19"/>
      <c r="W88" s="19"/>
      <c r="X88" s="9"/>
      <c r="Y88" s="10"/>
      <c r="Z88" s="13"/>
      <c r="AA88" s="13"/>
    </row>
    <row r="89" spans="21:27">
      <c r="V89" s="112"/>
      <c r="W89" s="112"/>
      <c r="X89" s="9"/>
      <c r="Y89" s="10"/>
      <c r="Z89" s="13"/>
      <c r="AA89" s="13"/>
    </row>
    <row r="90" spans="21:27">
      <c r="V90" s="19" t="s">
        <v>16</v>
      </c>
      <c r="W90" s="20"/>
      <c r="X90" s="9"/>
      <c r="Y90" s="10"/>
      <c r="Z90" s="13"/>
      <c r="AA90" s="13"/>
    </row>
    <row r="91" spans="21:27">
      <c r="V91" s="19"/>
      <c r="W91" s="21"/>
      <c r="X91" s="9"/>
      <c r="Y91" s="10"/>
      <c r="Z91" s="13"/>
      <c r="AA91" s="13"/>
    </row>
    <row r="92" spans="21:27">
      <c r="V92" s="19"/>
      <c r="W92" s="38" t="s">
        <v>58</v>
      </c>
      <c r="X92" s="122" t="str">
        <f>IF(S23=3,L23,IF(S24=3,L24,IF(S25=3,L25,IF(S26=3,L26,"NEODEHRÁNO"))))</f>
        <v>Kramešová</v>
      </c>
      <c r="Y92" s="123"/>
      <c r="Z92" s="13"/>
      <c r="AA92" s="13"/>
    </row>
    <row r="93" spans="21:27">
      <c r="V93" s="19"/>
      <c r="W93" s="21"/>
      <c r="X93" s="11" t="s">
        <v>16</v>
      </c>
      <c r="Y93" s="15"/>
      <c r="Z93" s="13"/>
      <c r="AA93" s="13"/>
    </row>
    <row r="94" spans="21:27">
      <c r="V94" s="19"/>
      <c r="W94" s="21"/>
      <c r="X94" s="9"/>
      <c r="Y94" s="12"/>
      <c r="Z94" s="13"/>
      <c r="AA94" s="13"/>
    </row>
    <row r="95" spans="21:27">
      <c r="V95" s="112"/>
      <c r="W95" s="113"/>
      <c r="X95" s="9"/>
      <c r="Y95" s="9"/>
      <c r="Z95" s="13"/>
      <c r="AA95" s="13"/>
    </row>
  </sheetData>
  <mergeCells count="55">
    <mergeCell ref="E1:S1"/>
    <mergeCell ref="B3:D3"/>
    <mergeCell ref="E3:G3"/>
    <mergeCell ref="H3:J3"/>
    <mergeCell ref="M3:O3"/>
    <mergeCell ref="M21:O21"/>
    <mergeCell ref="M4:O4"/>
    <mergeCell ref="V4:W4"/>
    <mergeCell ref="X7:Y7"/>
    <mergeCell ref="V10:W10"/>
    <mergeCell ref="M12:O12"/>
    <mergeCell ref="M13:O13"/>
    <mergeCell ref="W13:X13"/>
    <mergeCell ref="Z13:AA13"/>
    <mergeCell ref="W14:X14"/>
    <mergeCell ref="Z14:AA14"/>
    <mergeCell ref="V16:W16"/>
    <mergeCell ref="X19:Y19"/>
    <mergeCell ref="M22:O22"/>
    <mergeCell ref="V22:W22"/>
    <mergeCell ref="V28:W28"/>
    <mergeCell ref="X31:Y31"/>
    <mergeCell ref="V34:W34"/>
    <mergeCell ref="U25:V25"/>
    <mergeCell ref="Z62:AA62"/>
    <mergeCell ref="W63:X63"/>
    <mergeCell ref="Z63:AA63"/>
    <mergeCell ref="Z37:AA37"/>
    <mergeCell ref="W38:X38"/>
    <mergeCell ref="Z38:AA38"/>
    <mergeCell ref="V40:W40"/>
    <mergeCell ref="X43:Y43"/>
    <mergeCell ref="V46:W46"/>
    <mergeCell ref="W37:X37"/>
    <mergeCell ref="X68:Y68"/>
    <mergeCell ref="V71:W71"/>
    <mergeCell ref="V77:W77"/>
    <mergeCell ref="X80:Y80"/>
    <mergeCell ref="Y74:Z74"/>
    <mergeCell ref="AB25:AC25"/>
    <mergeCell ref="AB74:AC74"/>
    <mergeCell ref="Y25:Z25"/>
    <mergeCell ref="V95:W95"/>
    <mergeCell ref="W86:X86"/>
    <mergeCell ref="Z86:AA86"/>
    <mergeCell ref="W87:X87"/>
    <mergeCell ref="Z87:AA87"/>
    <mergeCell ref="V89:W89"/>
    <mergeCell ref="X92:Y92"/>
    <mergeCell ref="V83:W83"/>
    <mergeCell ref="V53:W53"/>
    <mergeCell ref="X56:Y56"/>
    <mergeCell ref="V59:W59"/>
    <mergeCell ref="W62:X62"/>
    <mergeCell ref="V65:W65"/>
  </mergeCells>
  <conditionalFormatting sqref="V4 V10 V16 V22">
    <cfRule type="expression" dxfId="159" priority="15" stopIfTrue="1">
      <formula>OR(AND(V4&lt;&gt;"Bye",V5="Bye"),W4=$G$5)</formula>
    </cfRule>
    <cfRule type="expression" dxfId="158" priority="16" stopIfTrue="1">
      <formula>W5=$G$5</formula>
    </cfRule>
  </conditionalFormatting>
  <conditionalFormatting sqref="V5 V11 V17">
    <cfRule type="expression" dxfId="157" priority="13" stopIfTrue="1">
      <formula>OR(AND(V5&lt;&gt;"Bye",V4="Bye"),W5=$G$5)</formula>
    </cfRule>
    <cfRule type="expression" dxfId="156" priority="14" stopIfTrue="1">
      <formula>W4=$G$5</formula>
    </cfRule>
  </conditionalFormatting>
  <conditionalFormatting sqref="V28 V34 V40 V46">
    <cfRule type="expression" dxfId="155" priority="11" stopIfTrue="1">
      <formula>OR(AND(V28&lt;&gt;"Bye",V29="Bye"),W28=$G$5)</formula>
    </cfRule>
    <cfRule type="expression" dxfId="154" priority="12" stopIfTrue="1">
      <formula>W29=$G$5</formula>
    </cfRule>
  </conditionalFormatting>
  <conditionalFormatting sqref="V29 V35 V41">
    <cfRule type="expression" dxfId="153" priority="9" stopIfTrue="1">
      <formula>OR(AND(V29&lt;&gt;"Bye",V28="Bye"),W29=$G$5)</formula>
    </cfRule>
    <cfRule type="expression" dxfId="152" priority="10" stopIfTrue="1">
      <formula>W28=$G$5</formula>
    </cfRule>
  </conditionalFormatting>
  <conditionalFormatting sqref="V53 V59 V65 V71">
    <cfRule type="expression" dxfId="151" priority="7" stopIfTrue="1">
      <formula>OR(AND(V53&lt;&gt;"Bye",V54="Bye"),W53=$G$5)</formula>
    </cfRule>
    <cfRule type="expression" dxfId="150" priority="8" stopIfTrue="1">
      <formula>W54=$G$5</formula>
    </cfRule>
  </conditionalFormatting>
  <conditionalFormatting sqref="V54 V60 V66">
    <cfRule type="expression" dxfId="149" priority="5" stopIfTrue="1">
      <formula>OR(AND(V54&lt;&gt;"Bye",V53="Bye"),W54=$G$5)</formula>
    </cfRule>
    <cfRule type="expression" dxfId="148" priority="6" stopIfTrue="1">
      <formula>W53=$G$5</formula>
    </cfRule>
  </conditionalFormatting>
  <conditionalFormatting sqref="V77 V83 V89 V95">
    <cfRule type="expression" dxfId="147" priority="3" stopIfTrue="1">
      <formula>OR(AND(V77&lt;&gt;"Bye",V78="Bye"),W77=$G$5)</formula>
    </cfRule>
    <cfRule type="expression" dxfId="146" priority="4" stopIfTrue="1">
      <formula>W78=$G$5</formula>
    </cfRule>
  </conditionalFormatting>
  <conditionalFormatting sqref="V78 V84 V90">
    <cfRule type="expression" dxfId="145" priority="1" stopIfTrue="1">
      <formula>OR(AND(V78&lt;&gt;"Bye",V77="Bye"),W78=$G$5)</formula>
    </cfRule>
    <cfRule type="expression" dxfId="144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paperSize="9"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92"/>
  <sheetViews>
    <sheetView topLeftCell="C13" workbookViewId="0">
      <selection activeCell="AD147" sqref="AD147"/>
    </sheetView>
  </sheetViews>
  <sheetFormatPr defaultRowHeight="15"/>
  <cols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  <col min="21" max="21" width="9.140625" style="33"/>
  </cols>
  <sheetData>
    <row r="1" spans="1:27" ht="21">
      <c r="B1" s="79" t="s">
        <v>54</v>
      </c>
      <c r="C1" s="79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7">
      <c r="A2" s="30"/>
      <c r="C2" s="30"/>
      <c r="E2" s="57"/>
      <c r="F2" s="57"/>
      <c r="G2" s="57"/>
      <c r="H2" s="57"/>
      <c r="I2" s="57"/>
      <c r="J2" s="57"/>
      <c r="K2" s="81"/>
      <c r="L2" s="77"/>
      <c r="M2" s="57"/>
      <c r="N2" s="57"/>
      <c r="O2" s="57"/>
      <c r="P2" s="57"/>
      <c r="Q2" s="57"/>
      <c r="R2" s="57"/>
      <c r="S2" s="57"/>
    </row>
    <row r="3" spans="1:27">
      <c r="A3" s="30"/>
      <c r="B3" s="135" t="s">
        <v>6</v>
      </c>
      <c r="C3" s="135"/>
      <c r="D3" s="135"/>
      <c r="E3" s="125" t="s">
        <v>4</v>
      </c>
      <c r="F3" s="125"/>
      <c r="G3" s="125"/>
      <c r="H3" s="125" t="s">
        <v>7</v>
      </c>
      <c r="I3" s="125"/>
      <c r="J3" s="125"/>
      <c r="K3" s="81"/>
      <c r="L3" s="75" t="s">
        <v>8</v>
      </c>
      <c r="M3" s="126"/>
      <c r="N3" s="126"/>
      <c r="O3" s="126"/>
      <c r="P3" s="57"/>
      <c r="Q3" s="57"/>
      <c r="R3" s="57"/>
      <c r="S3" s="57"/>
    </row>
    <row r="4" spans="1:27">
      <c r="A4" s="25" t="s">
        <v>0</v>
      </c>
      <c r="B4" s="8" t="s">
        <v>1</v>
      </c>
      <c r="C4" s="29" t="s">
        <v>3</v>
      </c>
      <c r="D4" s="8" t="s">
        <v>2</v>
      </c>
      <c r="E4" s="4" t="s">
        <v>1</v>
      </c>
      <c r="F4" s="4" t="s">
        <v>5</v>
      </c>
      <c r="G4" s="4" t="s">
        <v>2</v>
      </c>
      <c r="H4" s="4" t="s">
        <v>1</v>
      </c>
      <c r="I4" s="4" t="s">
        <v>5</v>
      </c>
      <c r="J4" s="4" t="s">
        <v>2</v>
      </c>
      <c r="K4" s="81"/>
      <c r="L4" s="4" t="s">
        <v>9</v>
      </c>
      <c r="M4" s="127" t="s">
        <v>10</v>
      </c>
      <c r="N4" s="127"/>
      <c r="O4" s="127"/>
      <c r="P4" s="73" t="s">
        <v>11</v>
      </c>
      <c r="Q4" s="4" t="s">
        <v>12</v>
      </c>
      <c r="R4" s="4" t="s">
        <v>13</v>
      </c>
      <c r="S4" s="4" t="s">
        <v>0</v>
      </c>
      <c r="U4" s="2" t="s">
        <v>17</v>
      </c>
      <c r="V4" s="134" t="str">
        <f>IF(S5=1,L5,IF(S6=1,L6,IF(S7=1,L7,IF(S8=1,L8,"NEODEHRÁNO"))))</f>
        <v>Volček</v>
      </c>
      <c r="W4" s="134"/>
      <c r="X4" s="9"/>
      <c r="Y4" s="9"/>
      <c r="Z4" s="13"/>
      <c r="AA4" s="13"/>
    </row>
    <row r="5" spans="1:27">
      <c r="A5" s="30"/>
      <c r="B5" s="8" t="str">
        <f>L5</f>
        <v>Volček</v>
      </c>
      <c r="C5" s="29" t="s">
        <v>3</v>
      </c>
      <c r="D5" s="8" t="str">
        <f>L8</f>
        <v>Pejřimovský</v>
      </c>
      <c r="E5" s="4">
        <v>2</v>
      </c>
      <c r="F5" s="4" t="s">
        <v>5</v>
      </c>
      <c r="G5" s="4">
        <v>0</v>
      </c>
      <c r="H5" s="4">
        <v>22</v>
      </c>
      <c r="I5" s="4" t="s">
        <v>5</v>
      </c>
      <c r="J5" s="4">
        <v>6</v>
      </c>
      <c r="K5" s="81"/>
      <c r="L5" s="51" t="s">
        <v>96</v>
      </c>
      <c r="M5" s="4">
        <f>SUM(H5,H8,J10)</f>
        <v>66</v>
      </c>
      <c r="N5" s="57" t="s">
        <v>5</v>
      </c>
      <c r="O5" s="4">
        <f>SUM(J5,J8,H10)</f>
        <v>11</v>
      </c>
      <c r="P5" s="4">
        <f>M5-O5</f>
        <v>55</v>
      </c>
      <c r="Q5" s="4">
        <f>SUM(E5,E8,G10)</f>
        <v>6</v>
      </c>
      <c r="R5" s="4">
        <f>Q5+(P5/100)</f>
        <v>6.55</v>
      </c>
      <c r="S5" s="4">
        <f>RANK(R5,$R$5:$R$8,0)</f>
        <v>1</v>
      </c>
      <c r="V5" s="19" t="s">
        <v>16</v>
      </c>
      <c r="W5" s="20"/>
      <c r="X5" s="9"/>
      <c r="Y5" s="9"/>
      <c r="Z5" s="13"/>
      <c r="AA5" s="13"/>
    </row>
    <row r="6" spans="1:27">
      <c r="A6" s="30"/>
      <c r="B6" s="8" t="str">
        <f>L6</f>
        <v>Balín M.</v>
      </c>
      <c r="C6" s="29" t="s">
        <v>3</v>
      </c>
      <c r="D6" s="8" t="str">
        <f>L7</f>
        <v>Bye</v>
      </c>
      <c r="E6" s="4">
        <v>2</v>
      </c>
      <c r="F6" s="4" t="s">
        <v>5</v>
      </c>
      <c r="G6" s="4">
        <v>0</v>
      </c>
      <c r="H6" s="4">
        <v>22</v>
      </c>
      <c r="I6" s="4" t="s">
        <v>5</v>
      </c>
      <c r="J6" s="4">
        <v>0</v>
      </c>
      <c r="K6" s="81"/>
      <c r="L6" s="41" t="s">
        <v>97</v>
      </c>
      <c r="M6" s="4">
        <f>SUM(H6,J8,H9)</f>
        <v>42</v>
      </c>
      <c r="N6" s="4" t="s">
        <v>5</v>
      </c>
      <c r="O6" s="4">
        <f>SUM(J6,H8,J9)</f>
        <v>42</v>
      </c>
      <c r="P6" s="4">
        <f t="shared" ref="P6:P8" si="0">M6-O6</f>
        <v>0</v>
      </c>
      <c r="Q6" s="4">
        <f>SUM(E6,G8,E9)</f>
        <v>3</v>
      </c>
      <c r="R6" s="4">
        <f t="shared" ref="R6:R8" si="1">Q6+(P6/100)</f>
        <v>3</v>
      </c>
      <c r="S6" s="4">
        <f t="shared" ref="S6:S8" si="2">RANK(R6,$R$5:$R$8,0)</f>
        <v>3</v>
      </c>
      <c r="V6" s="19"/>
      <c r="W6" s="21"/>
      <c r="X6" s="9"/>
      <c r="Y6" s="9"/>
      <c r="Z6" s="13"/>
      <c r="AA6" s="13"/>
    </row>
    <row r="7" spans="1:27">
      <c r="A7" s="30"/>
      <c r="B7" s="8" t="str">
        <f>L8</f>
        <v>Pejřimovský</v>
      </c>
      <c r="C7" s="29" t="s">
        <v>3</v>
      </c>
      <c r="D7" s="8" t="str">
        <f>L7</f>
        <v>Bye</v>
      </c>
      <c r="E7" s="4">
        <v>2</v>
      </c>
      <c r="F7" s="4" t="s">
        <v>5</v>
      </c>
      <c r="G7" s="4">
        <v>0</v>
      </c>
      <c r="H7" s="4">
        <v>22</v>
      </c>
      <c r="I7" s="4" t="s">
        <v>5</v>
      </c>
      <c r="J7" s="4">
        <v>0</v>
      </c>
      <c r="K7" s="81"/>
      <c r="L7" s="43" t="s">
        <v>48</v>
      </c>
      <c r="M7" s="4">
        <f>SUM(J6,J7,H10)</f>
        <v>0</v>
      </c>
      <c r="N7" s="4" t="s">
        <v>5</v>
      </c>
      <c r="O7" s="4">
        <f>SUM(H6,H7,J10)</f>
        <v>66</v>
      </c>
      <c r="P7" s="4">
        <f t="shared" si="0"/>
        <v>-66</v>
      </c>
      <c r="Q7" s="4">
        <f>SUM(G6,G7,E10)</f>
        <v>0</v>
      </c>
      <c r="R7" s="4">
        <f t="shared" si="1"/>
        <v>-0.66</v>
      </c>
      <c r="S7" s="4">
        <f t="shared" si="2"/>
        <v>4</v>
      </c>
      <c r="V7" s="19"/>
      <c r="W7" s="21"/>
      <c r="X7" s="120" t="str">
        <f>V4</f>
        <v>Volček</v>
      </c>
      <c r="Y7" s="116"/>
      <c r="Z7" s="13"/>
      <c r="AA7" s="13"/>
    </row>
    <row r="8" spans="1:27">
      <c r="A8" s="30"/>
      <c r="B8" s="8" t="str">
        <f>L5</f>
        <v>Volček</v>
      </c>
      <c r="C8" s="29" t="s">
        <v>3</v>
      </c>
      <c r="D8" s="8" t="str">
        <f>L6</f>
        <v>Balín M.</v>
      </c>
      <c r="E8" s="4">
        <v>2</v>
      </c>
      <c r="F8" s="4" t="s">
        <v>5</v>
      </c>
      <c r="G8" s="4">
        <v>0</v>
      </c>
      <c r="H8" s="4">
        <v>22</v>
      </c>
      <c r="I8" s="4" t="s">
        <v>5</v>
      </c>
      <c r="J8" s="4">
        <v>5</v>
      </c>
      <c r="K8" s="81"/>
      <c r="L8" s="47" t="s">
        <v>98</v>
      </c>
      <c r="M8" s="4">
        <f>SUM(J5,H7,J9)</f>
        <v>48</v>
      </c>
      <c r="N8" s="4" t="s">
        <v>5</v>
      </c>
      <c r="O8" s="4">
        <f>SUM(H5,J7,H9)</f>
        <v>37</v>
      </c>
      <c r="P8" s="4">
        <f t="shared" si="0"/>
        <v>11</v>
      </c>
      <c r="Q8" s="4">
        <f>SUM(G5,E7,G9)</f>
        <v>3</v>
      </c>
      <c r="R8" s="4">
        <f t="shared" si="1"/>
        <v>3.11</v>
      </c>
      <c r="S8" s="4">
        <f t="shared" si="2"/>
        <v>2</v>
      </c>
      <c r="V8" s="19"/>
      <c r="W8" s="21"/>
      <c r="X8" s="11" t="s">
        <v>16</v>
      </c>
      <c r="Y8" s="14"/>
      <c r="Z8" s="13"/>
      <c r="AA8" s="13"/>
    </row>
    <row r="9" spans="1:27">
      <c r="A9" s="30"/>
      <c r="B9" s="8" t="str">
        <f>L6</f>
        <v>Balín M.</v>
      </c>
      <c r="C9" s="29" t="s">
        <v>3</v>
      </c>
      <c r="D9" s="8" t="str">
        <f>L8</f>
        <v>Pejřimovský</v>
      </c>
      <c r="E9" s="4">
        <v>1</v>
      </c>
      <c r="F9" s="4" t="s">
        <v>5</v>
      </c>
      <c r="G9" s="4">
        <v>1</v>
      </c>
      <c r="H9" s="4">
        <v>15</v>
      </c>
      <c r="I9" s="4" t="s">
        <v>5</v>
      </c>
      <c r="J9" s="4">
        <v>20</v>
      </c>
      <c r="K9" s="81"/>
      <c r="L9" s="77"/>
      <c r="M9" s="76">
        <f>SUM(M5:M8)</f>
        <v>156</v>
      </c>
      <c r="N9" s="82">
        <f>M9-O9</f>
        <v>0</v>
      </c>
      <c r="O9" s="76">
        <f>SUM(O5:O8)</f>
        <v>156</v>
      </c>
      <c r="P9" s="57"/>
      <c r="Q9" s="57"/>
      <c r="R9" s="57"/>
      <c r="S9" s="57"/>
      <c r="V9" s="19"/>
      <c r="W9" s="21"/>
      <c r="X9" s="9"/>
      <c r="Y9" s="10"/>
      <c r="Z9" s="13"/>
      <c r="AA9" s="13"/>
    </row>
    <row r="10" spans="1:27">
      <c r="A10" s="30"/>
      <c r="B10" s="8" t="str">
        <f>L7</f>
        <v>Bye</v>
      </c>
      <c r="C10" s="29" t="s">
        <v>3</v>
      </c>
      <c r="D10" s="8" t="str">
        <f>L5</f>
        <v>Volček</v>
      </c>
      <c r="E10" s="4">
        <v>0</v>
      </c>
      <c r="F10" s="4" t="s">
        <v>5</v>
      </c>
      <c r="G10" s="4">
        <v>2</v>
      </c>
      <c r="H10" s="4">
        <v>0</v>
      </c>
      <c r="I10" s="4" t="s">
        <v>5</v>
      </c>
      <c r="J10" s="4">
        <v>22</v>
      </c>
      <c r="K10" s="81"/>
      <c r="L10" s="77"/>
      <c r="M10" s="57"/>
      <c r="N10" s="57"/>
      <c r="O10" s="57"/>
      <c r="P10" s="57"/>
      <c r="Q10" s="57"/>
      <c r="R10" s="57"/>
      <c r="S10" s="57"/>
      <c r="U10" s="33" t="s">
        <v>59</v>
      </c>
      <c r="V10" s="112" t="str">
        <f>IF(S74=2,L74,IF(S75=2,L75,IF(S76=2,L76,IF(S77=2,L77,"NEODEHRÁNO"))))</f>
        <v>Rzeplinski</v>
      </c>
      <c r="W10" s="113"/>
      <c r="X10" s="9"/>
      <c r="Y10" s="10"/>
      <c r="Z10" s="13"/>
      <c r="AA10" s="13"/>
    </row>
    <row r="11" spans="1:27">
      <c r="A11" s="30"/>
      <c r="B11" s="8"/>
      <c r="C11" s="29"/>
      <c r="D11" s="8"/>
      <c r="E11" s="4"/>
      <c r="F11" s="4"/>
      <c r="G11" s="4"/>
      <c r="H11" s="4"/>
      <c r="I11" s="4"/>
      <c r="J11" s="4"/>
      <c r="K11" s="81"/>
      <c r="L11" s="77"/>
      <c r="M11" s="57"/>
      <c r="N11" s="57"/>
      <c r="O11" s="57"/>
      <c r="P11" s="57"/>
      <c r="Q11" s="57"/>
      <c r="R11" s="57"/>
      <c r="S11" s="57"/>
      <c r="V11" s="19" t="s">
        <v>16</v>
      </c>
      <c r="W11" s="22"/>
      <c r="X11" s="12"/>
      <c r="Y11" s="10"/>
      <c r="Z11" s="13"/>
      <c r="AA11" s="13"/>
    </row>
    <row r="12" spans="1:27">
      <c r="A12" s="30"/>
      <c r="B12" s="8"/>
      <c r="C12" s="29"/>
      <c r="D12" s="8"/>
      <c r="E12" s="4"/>
      <c r="F12" s="4"/>
      <c r="G12" s="4"/>
      <c r="H12" s="4"/>
      <c r="I12" s="4"/>
      <c r="J12" s="4"/>
      <c r="K12" s="81"/>
      <c r="L12" s="75" t="s">
        <v>15</v>
      </c>
      <c r="M12" s="126"/>
      <c r="N12" s="126"/>
      <c r="O12" s="126"/>
      <c r="P12" s="57"/>
      <c r="Q12" s="57"/>
      <c r="R12" s="57"/>
      <c r="S12" s="57"/>
      <c r="V12" s="19"/>
      <c r="W12" s="23"/>
      <c r="X12" s="12"/>
      <c r="Y12" s="10"/>
      <c r="Z12" s="13"/>
      <c r="AA12" s="13"/>
    </row>
    <row r="13" spans="1:27">
      <c r="A13" s="30"/>
      <c r="B13" s="8"/>
      <c r="C13" s="29"/>
      <c r="D13" s="8"/>
      <c r="E13" s="4"/>
      <c r="F13" s="4"/>
      <c r="G13" s="4"/>
      <c r="H13" s="4"/>
      <c r="I13" s="4"/>
      <c r="J13" s="4"/>
      <c r="K13" s="81"/>
      <c r="L13" s="4" t="s">
        <v>9</v>
      </c>
      <c r="M13" s="127" t="s">
        <v>10</v>
      </c>
      <c r="N13" s="127"/>
      <c r="O13" s="127"/>
      <c r="P13" s="73" t="s">
        <v>11</v>
      </c>
      <c r="Q13" s="4" t="s">
        <v>12</v>
      </c>
      <c r="R13" s="4" t="s">
        <v>13</v>
      </c>
      <c r="S13" s="4" t="s">
        <v>0</v>
      </c>
      <c r="U13" s="137" t="str">
        <f>V10</f>
        <v>Rzeplinski</v>
      </c>
      <c r="V13" s="137"/>
      <c r="W13" s="132"/>
      <c r="X13" s="132"/>
      <c r="Y13" s="10"/>
      <c r="Z13" s="117" t="str">
        <f>X7</f>
        <v>Volček</v>
      </c>
      <c r="AA13" s="118"/>
    </row>
    <row r="14" spans="1:27">
      <c r="A14" s="30"/>
      <c r="B14" s="8" t="str">
        <f>L14</f>
        <v>Patera</v>
      </c>
      <c r="C14" s="29" t="s">
        <v>3</v>
      </c>
      <c r="D14" s="8" t="str">
        <f>L17</f>
        <v>Mátl</v>
      </c>
      <c r="E14" s="4">
        <v>2</v>
      </c>
      <c r="F14" s="4" t="s">
        <v>5</v>
      </c>
      <c r="G14" s="4">
        <v>0</v>
      </c>
      <c r="H14" s="4">
        <v>22</v>
      </c>
      <c r="I14" s="4" t="s">
        <v>5</v>
      </c>
      <c r="J14" s="4">
        <v>8</v>
      </c>
      <c r="K14" s="81"/>
      <c r="L14" s="45" t="s">
        <v>99</v>
      </c>
      <c r="M14" s="4">
        <f>SUM(H14,H17,J19)</f>
        <v>66</v>
      </c>
      <c r="N14" s="57" t="s">
        <v>5</v>
      </c>
      <c r="O14" s="4">
        <f>SUM(J14,J17,H19)</f>
        <v>27</v>
      </c>
      <c r="P14" s="4">
        <f>M14-O14</f>
        <v>39</v>
      </c>
      <c r="Q14" s="4">
        <f>SUM(E14,E17,G19)</f>
        <v>6</v>
      </c>
      <c r="R14" s="4">
        <f>Q14+(P14/100)</f>
        <v>6.39</v>
      </c>
      <c r="S14" s="4">
        <f>RANK(R14,$R$14:$R$17,0)</f>
        <v>1</v>
      </c>
      <c r="V14" s="19"/>
      <c r="W14" s="131"/>
      <c r="X14" s="131"/>
      <c r="Y14" s="10"/>
      <c r="Z14" s="114"/>
      <c r="AA14" s="133"/>
    </row>
    <row r="15" spans="1:27">
      <c r="A15" s="30"/>
      <c r="B15" s="8" t="str">
        <f>L15</f>
        <v>Fousek</v>
      </c>
      <c r="C15" s="29" t="s">
        <v>3</v>
      </c>
      <c r="D15" s="8" t="str">
        <f>L16</f>
        <v>Kavalík</v>
      </c>
      <c r="E15" s="4">
        <v>2</v>
      </c>
      <c r="F15" s="4" t="s">
        <v>5</v>
      </c>
      <c r="G15" s="4">
        <v>0</v>
      </c>
      <c r="H15" s="4">
        <v>22</v>
      </c>
      <c r="I15" s="4" t="s">
        <v>5</v>
      </c>
      <c r="J15" s="4">
        <v>13</v>
      </c>
      <c r="K15" s="81"/>
      <c r="L15" s="47" t="s">
        <v>100</v>
      </c>
      <c r="M15" s="4">
        <f>SUM(H15,J17,H18)</f>
        <v>58</v>
      </c>
      <c r="N15" s="4" t="s">
        <v>5</v>
      </c>
      <c r="O15" s="4">
        <f>SUM(J15,H17,J18)</f>
        <v>49</v>
      </c>
      <c r="P15" s="4">
        <f t="shared" ref="P15:P17" si="3">M15-O15</f>
        <v>9</v>
      </c>
      <c r="Q15" s="4">
        <f>SUM(E15,G17,E18)</f>
        <v>3</v>
      </c>
      <c r="R15" s="4">
        <f t="shared" ref="R15:R17" si="4">Q15+(P15/100)</f>
        <v>3.09</v>
      </c>
      <c r="S15" s="4">
        <f t="shared" ref="S15:S17" si="5">RANK(R15,$R$14:$R$17,0)</f>
        <v>2</v>
      </c>
      <c r="V15" s="19"/>
      <c r="W15" s="19"/>
      <c r="X15" s="9"/>
      <c r="Y15" s="10"/>
      <c r="Z15" s="34"/>
      <c r="AA15" s="35"/>
    </row>
    <row r="16" spans="1:27">
      <c r="A16" s="30"/>
      <c r="B16" s="8" t="str">
        <f>L17</f>
        <v>Mátl</v>
      </c>
      <c r="C16" s="29" t="s">
        <v>3</v>
      </c>
      <c r="D16" s="8" t="str">
        <f>L16</f>
        <v>Kavalík</v>
      </c>
      <c r="E16" s="4">
        <v>2</v>
      </c>
      <c r="F16" s="4" t="s">
        <v>5</v>
      </c>
      <c r="G16" s="4">
        <v>0</v>
      </c>
      <c r="H16" s="4">
        <v>22</v>
      </c>
      <c r="I16" s="4" t="s">
        <v>5</v>
      </c>
      <c r="J16" s="4">
        <v>6</v>
      </c>
      <c r="K16" s="81"/>
      <c r="L16" s="43" t="s">
        <v>101</v>
      </c>
      <c r="M16" s="4">
        <f>SUM(J15,J16,H19)</f>
        <v>22</v>
      </c>
      <c r="N16" s="4" t="s">
        <v>5</v>
      </c>
      <c r="O16" s="4">
        <f>SUM(H15,H16,J19)</f>
        <v>66</v>
      </c>
      <c r="P16" s="4">
        <f t="shared" si="3"/>
        <v>-44</v>
      </c>
      <c r="Q16" s="4">
        <f>SUM(G15,G16,E19)</f>
        <v>0</v>
      </c>
      <c r="R16" s="4">
        <f t="shared" si="4"/>
        <v>-0.44</v>
      </c>
      <c r="S16" s="4">
        <f t="shared" si="5"/>
        <v>4</v>
      </c>
      <c r="U16" s="33" t="s">
        <v>20</v>
      </c>
      <c r="V16" s="112" t="str">
        <f>IF(S14=1,L14,IF(S15=1,L15,IF(S16=1,L16,IF(S17=1,L17,"NEODEHRÁNO"))))</f>
        <v>Patera</v>
      </c>
      <c r="W16" s="112"/>
      <c r="X16" s="9"/>
      <c r="Y16" s="10"/>
      <c r="Z16" s="34"/>
      <c r="AA16" s="35"/>
    </row>
    <row r="17" spans="1:29">
      <c r="A17" s="30"/>
      <c r="B17" s="8" t="str">
        <f>L14</f>
        <v>Patera</v>
      </c>
      <c r="C17" s="29" t="s">
        <v>3</v>
      </c>
      <c r="D17" s="8" t="str">
        <f>L15</f>
        <v>Fousek</v>
      </c>
      <c r="E17" s="4">
        <v>2</v>
      </c>
      <c r="F17" s="4" t="s">
        <v>5</v>
      </c>
      <c r="G17" s="4">
        <v>0</v>
      </c>
      <c r="H17" s="4">
        <v>22</v>
      </c>
      <c r="I17" s="4" t="s">
        <v>5</v>
      </c>
      <c r="J17" s="4">
        <v>16</v>
      </c>
      <c r="K17" s="81"/>
      <c r="L17" s="43" t="s">
        <v>102</v>
      </c>
      <c r="M17" s="4">
        <f>SUM(J14,H16,J18)</f>
        <v>44</v>
      </c>
      <c r="N17" s="4" t="s">
        <v>5</v>
      </c>
      <c r="O17" s="4">
        <f>SUM(H14,J16,H18)</f>
        <v>48</v>
      </c>
      <c r="P17" s="4">
        <f t="shared" si="3"/>
        <v>-4</v>
      </c>
      <c r="Q17" s="4">
        <f>SUM(G14,E16,G18)</f>
        <v>3</v>
      </c>
      <c r="R17" s="4">
        <f t="shared" si="4"/>
        <v>2.96</v>
      </c>
      <c r="S17" s="4">
        <f t="shared" si="5"/>
        <v>3</v>
      </c>
      <c r="V17" s="19" t="s">
        <v>16</v>
      </c>
      <c r="W17" s="20"/>
      <c r="X17" s="9"/>
      <c r="Y17" s="10"/>
      <c r="Z17" s="34"/>
      <c r="AA17" s="35"/>
    </row>
    <row r="18" spans="1:29">
      <c r="A18" s="30"/>
      <c r="B18" s="8" t="str">
        <f>L15</f>
        <v>Fousek</v>
      </c>
      <c r="C18" s="29" t="s">
        <v>3</v>
      </c>
      <c r="D18" s="8" t="str">
        <f>L17</f>
        <v>Mátl</v>
      </c>
      <c r="E18" s="4">
        <v>1</v>
      </c>
      <c r="F18" s="4" t="s">
        <v>5</v>
      </c>
      <c r="G18" s="4">
        <v>1</v>
      </c>
      <c r="H18" s="4">
        <v>20</v>
      </c>
      <c r="I18" s="4" t="s">
        <v>5</v>
      </c>
      <c r="J18" s="4">
        <v>14</v>
      </c>
      <c r="K18" s="81"/>
      <c r="L18" s="77"/>
      <c r="M18" s="76">
        <f>SUM(M14:M17)</f>
        <v>190</v>
      </c>
      <c r="N18" s="82">
        <f>M18-O18</f>
        <v>0</v>
      </c>
      <c r="O18" s="76">
        <f>SUM(O14:O17)</f>
        <v>190</v>
      </c>
      <c r="P18" s="57"/>
      <c r="Q18" s="57"/>
      <c r="R18" s="57"/>
      <c r="S18" s="57"/>
      <c r="V18" s="19"/>
      <c r="W18" s="21"/>
      <c r="X18" s="9"/>
      <c r="Y18" s="10"/>
      <c r="Z18" s="34"/>
      <c r="AA18" s="35"/>
    </row>
    <row r="19" spans="1:29">
      <c r="A19" s="30"/>
      <c r="B19" s="8" t="str">
        <f>L16</f>
        <v>Kavalík</v>
      </c>
      <c r="C19" s="29" t="s">
        <v>3</v>
      </c>
      <c r="D19" s="8" t="str">
        <f>L14</f>
        <v>Patera</v>
      </c>
      <c r="E19" s="4">
        <v>0</v>
      </c>
      <c r="F19" s="4" t="s">
        <v>5</v>
      </c>
      <c r="G19" s="4">
        <v>2</v>
      </c>
      <c r="H19" s="4">
        <v>3</v>
      </c>
      <c r="I19" s="4" t="s">
        <v>5</v>
      </c>
      <c r="J19" s="4">
        <v>22</v>
      </c>
      <c r="K19" s="81"/>
      <c r="L19" s="77"/>
      <c r="M19" s="57"/>
      <c r="N19" s="57"/>
      <c r="O19" s="57"/>
      <c r="P19" s="57"/>
      <c r="Q19" s="57"/>
      <c r="R19" s="57"/>
      <c r="S19" s="57"/>
      <c r="V19" s="19"/>
      <c r="W19" s="21"/>
      <c r="X19" s="122" t="str">
        <f>V16</f>
        <v>Patera</v>
      </c>
      <c r="Y19" s="123"/>
      <c r="Z19" s="34"/>
      <c r="AA19" s="35"/>
    </row>
    <row r="20" spans="1:29">
      <c r="B20" s="8"/>
      <c r="C20" s="29"/>
      <c r="D20" s="8"/>
      <c r="E20" s="4"/>
      <c r="F20" s="4"/>
      <c r="G20" s="4"/>
      <c r="H20" s="4"/>
      <c r="I20" s="4"/>
      <c r="J20" s="4"/>
      <c r="K20" s="81"/>
      <c r="L20" s="77"/>
      <c r="M20" s="57"/>
      <c r="N20" s="57"/>
      <c r="O20" s="57"/>
      <c r="P20" s="57"/>
      <c r="Q20" s="57"/>
      <c r="R20" s="57"/>
      <c r="S20" s="57"/>
      <c r="V20" s="19"/>
      <c r="W20" s="21"/>
      <c r="X20" s="11" t="s">
        <v>16</v>
      </c>
      <c r="Y20" s="15"/>
      <c r="Z20" s="34"/>
      <c r="AA20" s="35"/>
    </row>
    <row r="21" spans="1:29">
      <c r="B21" s="8"/>
      <c r="C21" s="29"/>
      <c r="D21" s="8"/>
      <c r="E21" s="4"/>
      <c r="F21" s="4"/>
      <c r="G21" s="4"/>
      <c r="H21" s="4"/>
      <c r="I21" s="4"/>
      <c r="J21" s="4"/>
      <c r="K21" s="81"/>
      <c r="L21" s="77"/>
      <c r="M21" s="57"/>
      <c r="N21" s="57"/>
      <c r="O21" s="57"/>
      <c r="P21" s="57"/>
      <c r="Q21" s="57"/>
      <c r="R21" s="57"/>
      <c r="S21" s="57"/>
      <c r="V21" s="19"/>
      <c r="W21" s="21"/>
      <c r="X21" s="9"/>
      <c r="Y21" s="12"/>
      <c r="Z21" s="34"/>
      <c r="AA21" s="35"/>
    </row>
    <row r="22" spans="1:29">
      <c r="B22" s="8"/>
      <c r="C22" s="29"/>
      <c r="D22" s="8"/>
      <c r="E22" s="4"/>
      <c r="F22" s="4"/>
      <c r="G22" s="4"/>
      <c r="H22" s="4"/>
      <c r="I22" s="4"/>
      <c r="J22" s="4"/>
      <c r="K22" s="81"/>
      <c r="L22" s="75" t="s">
        <v>46</v>
      </c>
      <c r="M22" s="126"/>
      <c r="N22" s="126"/>
      <c r="O22" s="126"/>
      <c r="P22" s="57"/>
      <c r="Q22" s="57"/>
      <c r="R22" s="57"/>
      <c r="S22" s="57"/>
      <c r="U22" s="33" t="s">
        <v>60</v>
      </c>
      <c r="V22" s="112" t="str">
        <f>IF(S64=2,L64,IF(S65=2,L65,IF(S66=2,L66,IF(S67=2,L67,"NEODEHRÁNO"))))</f>
        <v>Uhlík</v>
      </c>
      <c r="W22" s="113"/>
      <c r="X22" s="9"/>
      <c r="Y22" s="9"/>
      <c r="Z22" s="34"/>
      <c r="AA22" s="35"/>
    </row>
    <row r="23" spans="1:29">
      <c r="B23" s="8"/>
      <c r="C23" s="29"/>
      <c r="D23" s="8"/>
      <c r="E23" s="4"/>
      <c r="F23" s="4"/>
      <c r="G23" s="4"/>
      <c r="H23" s="4"/>
      <c r="I23" s="4"/>
      <c r="J23" s="4"/>
      <c r="K23" s="81"/>
      <c r="L23" s="4" t="s">
        <v>9</v>
      </c>
      <c r="M23" s="127" t="s">
        <v>10</v>
      </c>
      <c r="N23" s="127"/>
      <c r="O23" s="127"/>
      <c r="P23" s="73" t="s">
        <v>11</v>
      </c>
      <c r="Q23" s="4" t="s">
        <v>12</v>
      </c>
      <c r="R23" s="4" t="s">
        <v>13</v>
      </c>
      <c r="S23" s="4" t="s">
        <v>0</v>
      </c>
      <c r="Z23" s="32"/>
      <c r="AA23" s="36"/>
    </row>
    <row r="24" spans="1:29">
      <c r="B24" s="8" t="str">
        <f>L24</f>
        <v>Janošov</v>
      </c>
      <c r="C24" s="29" t="s">
        <v>3</v>
      </c>
      <c r="D24" s="8" t="str">
        <f>L27</f>
        <v>Šilhan</v>
      </c>
      <c r="E24" s="4">
        <v>2</v>
      </c>
      <c r="F24" s="4" t="s">
        <v>5</v>
      </c>
      <c r="G24" s="4">
        <v>0</v>
      </c>
      <c r="H24" s="4">
        <v>22</v>
      </c>
      <c r="I24" s="4" t="s">
        <v>5</v>
      </c>
      <c r="J24" s="4">
        <v>6</v>
      </c>
      <c r="K24" s="81"/>
      <c r="L24" s="43" t="s">
        <v>103</v>
      </c>
      <c r="M24" s="4">
        <f>SUM(H24,H27,J29)</f>
        <v>66</v>
      </c>
      <c r="N24" s="57" t="s">
        <v>5</v>
      </c>
      <c r="O24" s="4">
        <f>SUM(J24,J27,H29)</f>
        <v>20</v>
      </c>
      <c r="P24" s="4">
        <f>M24-O24</f>
        <v>46</v>
      </c>
      <c r="Q24" s="4">
        <f>SUM(E24,E27,G29)</f>
        <v>6</v>
      </c>
      <c r="R24" s="4">
        <f>Q24+(P24/100)</f>
        <v>6.46</v>
      </c>
      <c r="S24" s="4">
        <f>RANK(R24,$R$24:$R$27,0)</f>
        <v>1</v>
      </c>
      <c r="Z24" s="32"/>
      <c r="AA24" s="36"/>
    </row>
    <row r="25" spans="1:29">
      <c r="B25" s="8" t="str">
        <f>L25</f>
        <v>Bršťák</v>
      </c>
      <c r="C25" s="29" t="s">
        <v>3</v>
      </c>
      <c r="D25" s="8" t="str">
        <f>L26</f>
        <v>Listopad</v>
      </c>
      <c r="E25" s="4">
        <v>2</v>
      </c>
      <c r="F25" s="4" t="s">
        <v>5</v>
      </c>
      <c r="G25" s="4">
        <v>0</v>
      </c>
      <c r="H25" s="4">
        <v>22</v>
      </c>
      <c r="I25" s="4" t="s">
        <v>5</v>
      </c>
      <c r="J25" s="4">
        <v>17</v>
      </c>
      <c r="K25" s="81"/>
      <c r="L25" s="45" t="s">
        <v>209</v>
      </c>
      <c r="M25" s="4">
        <f>SUM(H25,J27,H28)</f>
        <v>54</v>
      </c>
      <c r="N25" s="4" t="s">
        <v>5</v>
      </c>
      <c r="O25" s="4">
        <f>SUM(J25,H27,J28)</f>
        <v>51</v>
      </c>
      <c r="P25" s="4">
        <f t="shared" ref="P25:P27" si="6">M25-O25</f>
        <v>3</v>
      </c>
      <c r="Q25" s="4">
        <f>SUM(E25,G27,E28)</f>
        <v>4</v>
      </c>
      <c r="R25" s="4">
        <f t="shared" ref="R25:R27" si="7">Q25+(P25/100)</f>
        <v>4.03</v>
      </c>
      <c r="S25" s="4">
        <f t="shared" ref="S25:S27" si="8">RANK(R25,$R$24:$R$27,0)</f>
        <v>2</v>
      </c>
      <c r="Z25" s="32"/>
      <c r="AA25" s="36"/>
      <c r="AB25" s="129" t="str">
        <f>Z13</f>
        <v>Volček</v>
      </c>
      <c r="AC25" s="128"/>
    </row>
    <row r="26" spans="1:29">
      <c r="B26" s="8" t="str">
        <f>L27</f>
        <v>Šilhan</v>
      </c>
      <c r="C26" s="29" t="s">
        <v>3</v>
      </c>
      <c r="D26" s="8" t="str">
        <f>L26</f>
        <v>Listopad</v>
      </c>
      <c r="E26" s="4">
        <v>2</v>
      </c>
      <c r="F26" s="4" t="s">
        <v>5</v>
      </c>
      <c r="G26" s="4">
        <v>0</v>
      </c>
      <c r="H26" s="4">
        <v>22</v>
      </c>
      <c r="I26" s="4" t="s">
        <v>5</v>
      </c>
      <c r="J26" s="4">
        <v>17</v>
      </c>
      <c r="K26" s="81"/>
      <c r="L26" s="47" t="s">
        <v>104</v>
      </c>
      <c r="M26" s="4">
        <f>SUM(J25,J26,H29)</f>
        <v>38</v>
      </c>
      <c r="N26" s="4" t="s">
        <v>5</v>
      </c>
      <c r="O26" s="4">
        <f>SUM(H25,H26,J29)</f>
        <v>66</v>
      </c>
      <c r="P26" s="4">
        <f t="shared" si="6"/>
        <v>-28</v>
      </c>
      <c r="Q26" s="4">
        <f>SUM(G25,G26,E29)</f>
        <v>0</v>
      </c>
      <c r="R26" s="4">
        <f t="shared" si="7"/>
        <v>-0.28000000000000003</v>
      </c>
      <c r="S26" s="4">
        <f t="shared" si="8"/>
        <v>4</v>
      </c>
      <c r="Z26" s="32"/>
      <c r="AA26" s="36"/>
      <c r="AC26" s="37"/>
    </row>
    <row r="27" spans="1:29">
      <c r="B27" s="8" t="str">
        <f>L24</f>
        <v>Janošov</v>
      </c>
      <c r="C27" s="29" t="s">
        <v>3</v>
      </c>
      <c r="D27" s="8" t="str">
        <f>L25</f>
        <v>Bršťák</v>
      </c>
      <c r="E27" s="4">
        <v>2</v>
      </c>
      <c r="F27" s="4" t="s">
        <v>5</v>
      </c>
      <c r="G27" s="4">
        <v>0</v>
      </c>
      <c r="H27" s="4">
        <v>22</v>
      </c>
      <c r="I27" s="4" t="s">
        <v>5</v>
      </c>
      <c r="J27" s="4">
        <v>10</v>
      </c>
      <c r="K27" s="81"/>
      <c r="L27" s="46" t="s">
        <v>105</v>
      </c>
      <c r="M27" s="4">
        <f>SUM(J24,H26,J28)</f>
        <v>40</v>
      </c>
      <c r="N27" s="4" t="s">
        <v>5</v>
      </c>
      <c r="O27" s="4">
        <f>SUM(H24,J26,H28)</f>
        <v>61</v>
      </c>
      <c r="P27" s="4">
        <f t="shared" si="6"/>
        <v>-21</v>
      </c>
      <c r="Q27" s="4">
        <f>SUM(G24,E26,G28)</f>
        <v>2</v>
      </c>
      <c r="R27" s="4">
        <f t="shared" si="7"/>
        <v>1.79</v>
      </c>
      <c r="S27" s="4">
        <f t="shared" si="8"/>
        <v>3</v>
      </c>
      <c r="Z27" s="32"/>
      <c r="AA27" s="36"/>
      <c r="AC27" s="36"/>
    </row>
    <row r="28" spans="1:29">
      <c r="B28" s="8" t="str">
        <f>L25</f>
        <v>Bršťák</v>
      </c>
      <c r="C28" s="29" t="s">
        <v>3</v>
      </c>
      <c r="D28" s="8" t="str">
        <f>L27</f>
        <v>Šilhan</v>
      </c>
      <c r="E28" s="4">
        <v>2</v>
      </c>
      <c r="F28" s="4" t="s">
        <v>5</v>
      </c>
      <c r="G28" s="4">
        <v>0</v>
      </c>
      <c r="H28" s="4">
        <v>22</v>
      </c>
      <c r="I28" s="4" t="s">
        <v>5</v>
      </c>
      <c r="J28" s="4">
        <v>12</v>
      </c>
      <c r="K28" s="81"/>
      <c r="L28" s="77"/>
      <c r="M28" s="76">
        <f>SUM(M24:M27)</f>
        <v>198</v>
      </c>
      <c r="N28" s="82">
        <f>M28-O28</f>
        <v>0</v>
      </c>
      <c r="O28" s="76">
        <f>SUM(O24:O27)</f>
        <v>198</v>
      </c>
      <c r="P28" s="57"/>
      <c r="Q28" s="57"/>
      <c r="R28" s="57"/>
      <c r="S28" s="57"/>
      <c r="U28" s="33" t="s">
        <v>56</v>
      </c>
      <c r="V28" s="134" t="str">
        <f>IF(S24=1,L24,IF(S25=1,L25,IF(S26=1,L26,IF(S27=1,L27,"NEODEHRÁNO"))))</f>
        <v>Janošov</v>
      </c>
      <c r="W28" s="134"/>
      <c r="X28" s="9"/>
      <c r="Y28" s="9"/>
      <c r="Z28" s="34"/>
      <c r="AA28" s="35"/>
      <c r="AC28" s="36"/>
    </row>
    <row r="29" spans="1:29">
      <c r="B29" s="8" t="str">
        <f>L26</f>
        <v>Listopad</v>
      </c>
      <c r="C29" s="29" t="s">
        <v>3</v>
      </c>
      <c r="D29" s="8" t="str">
        <f>L24</f>
        <v>Janošov</v>
      </c>
      <c r="E29" s="4">
        <v>0</v>
      </c>
      <c r="F29" s="4" t="s">
        <v>5</v>
      </c>
      <c r="G29" s="4">
        <v>2</v>
      </c>
      <c r="H29" s="4">
        <v>4</v>
      </c>
      <c r="I29" s="4" t="s">
        <v>5</v>
      </c>
      <c r="J29" s="4">
        <v>22</v>
      </c>
      <c r="K29" s="81"/>
      <c r="L29" s="77"/>
      <c r="M29" s="57"/>
      <c r="N29" s="57"/>
      <c r="O29" s="57"/>
      <c r="P29" s="57"/>
      <c r="Q29" s="57"/>
      <c r="R29" s="57"/>
      <c r="S29" s="57"/>
      <c r="V29" s="19"/>
      <c r="W29" s="20"/>
      <c r="X29" s="9"/>
      <c r="Y29" s="9"/>
      <c r="Z29" s="34"/>
      <c r="AA29" s="35"/>
      <c r="AC29" s="36"/>
    </row>
    <row r="30" spans="1:29">
      <c r="B30" s="8"/>
      <c r="C30" s="29"/>
      <c r="D30" s="8"/>
      <c r="E30" s="4"/>
      <c r="F30" s="4"/>
      <c r="G30" s="4"/>
      <c r="H30" s="4"/>
      <c r="I30" s="4"/>
      <c r="J30" s="4"/>
      <c r="K30" s="81"/>
      <c r="L30" s="77"/>
      <c r="M30" s="57"/>
      <c r="N30" s="57"/>
      <c r="O30" s="57"/>
      <c r="P30" s="57"/>
      <c r="Q30" s="57"/>
      <c r="R30" s="57"/>
      <c r="S30" s="57"/>
      <c r="V30" s="19"/>
      <c r="W30" s="21"/>
      <c r="X30" s="9"/>
      <c r="Y30" s="9"/>
      <c r="Z30" s="34"/>
      <c r="AA30" s="35"/>
      <c r="AC30" s="36"/>
    </row>
    <row r="31" spans="1:29">
      <c r="B31" s="8"/>
      <c r="C31" s="29"/>
      <c r="D31" s="8"/>
      <c r="E31" s="4"/>
      <c r="F31" s="4"/>
      <c r="G31" s="4"/>
      <c r="H31" s="4"/>
      <c r="I31" s="4"/>
      <c r="J31" s="4"/>
      <c r="K31" s="81"/>
      <c r="L31" s="77"/>
      <c r="M31" s="57"/>
      <c r="N31" s="57"/>
      <c r="O31" s="57"/>
      <c r="P31" s="57"/>
      <c r="Q31" s="57"/>
      <c r="R31" s="57"/>
      <c r="S31" s="57"/>
      <c r="V31" s="19"/>
      <c r="W31" s="21"/>
      <c r="X31" s="120" t="str">
        <f>V34</f>
        <v>Havlík</v>
      </c>
      <c r="Y31" s="116"/>
      <c r="Z31" s="34"/>
      <c r="AA31" s="35"/>
      <c r="AC31" s="36"/>
    </row>
    <row r="32" spans="1:29">
      <c r="B32" s="8"/>
      <c r="C32" s="29"/>
      <c r="D32" s="8"/>
      <c r="E32" s="4"/>
      <c r="F32" s="4"/>
      <c r="G32" s="4"/>
      <c r="H32" s="4"/>
      <c r="I32" s="4"/>
      <c r="J32" s="4"/>
      <c r="K32" s="81"/>
      <c r="L32" s="75" t="s">
        <v>49</v>
      </c>
      <c r="M32" s="126"/>
      <c r="N32" s="126"/>
      <c r="O32" s="126"/>
      <c r="P32" s="57"/>
      <c r="Q32" s="57"/>
      <c r="R32" s="57"/>
      <c r="S32" s="57"/>
      <c r="V32" s="19"/>
      <c r="W32" s="21"/>
      <c r="X32" s="11" t="s">
        <v>16</v>
      </c>
      <c r="Y32" s="14"/>
      <c r="Z32" s="34"/>
      <c r="AA32" s="35"/>
      <c r="AC32" s="36"/>
    </row>
    <row r="33" spans="2:29">
      <c r="B33" s="8"/>
      <c r="C33" s="29"/>
      <c r="D33" s="8"/>
      <c r="E33" s="4"/>
      <c r="F33" s="4"/>
      <c r="G33" s="4"/>
      <c r="H33" s="4"/>
      <c r="I33" s="4"/>
      <c r="J33" s="4"/>
      <c r="K33" s="81"/>
      <c r="L33" s="4" t="s">
        <v>9</v>
      </c>
      <c r="M33" s="127" t="s">
        <v>10</v>
      </c>
      <c r="N33" s="127"/>
      <c r="O33" s="127"/>
      <c r="P33" s="73" t="s">
        <v>11</v>
      </c>
      <c r="Q33" s="4" t="s">
        <v>12</v>
      </c>
      <c r="R33" s="4" t="s">
        <v>13</v>
      </c>
      <c r="S33" s="4" t="s">
        <v>0</v>
      </c>
      <c r="V33" s="19"/>
      <c r="W33" s="21"/>
      <c r="X33" s="9"/>
      <c r="Y33" s="10"/>
      <c r="Z33" s="34"/>
      <c r="AA33" s="35"/>
      <c r="AC33" s="36"/>
    </row>
    <row r="34" spans="2:29">
      <c r="B34" s="8" t="str">
        <f>L34</f>
        <v>Hrubec</v>
      </c>
      <c r="C34" s="29" t="s">
        <v>3</v>
      </c>
      <c r="D34" s="8" t="str">
        <f>L37</f>
        <v>Vnouček</v>
      </c>
      <c r="E34" s="4">
        <v>2</v>
      </c>
      <c r="F34" s="4" t="s">
        <v>5</v>
      </c>
      <c r="G34" s="4">
        <v>0</v>
      </c>
      <c r="H34" s="4">
        <v>22</v>
      </c>
      <c r="I34" s="4" t="s">
        <v>5</v>
      </c>
      <c r="J34" s="4">
        <v>1</v>
      </c>
      <c r="K34" s="81"/>
      <c r="L34" s="47" t="s">
        <v>106</v>
      </c>
      <c r="M34" s="4">
        <f>SUM(H34,H37,J39)</f>
        <v>60</v>
      </c>
      <c r="N34" s="57" t="s">
        <v>5</v>
      </c>
      <c r="O34" s="4">
        <f>SUM(J34,J37,H39)</f>
        <v>28</v>
      </c>
      <c r="P34" s="4">
        <f>M34-O34</f>
        <v>32</v>
      </c>
      <c r="Q34" s="4">
        <f>SUM(E34,E37,G39)</f>
        <v>4</v>
      </c>
      <c r="R34" s="4">
        <f>Q34+(P34/100)</f>
        <v>4.32</v>
      </c>
      <c r="S34" s="4">
        <f>RANK(R34,$R$34:$R$37,0)</f>
        <v>2</v>
      </c>
      <c r="U34" s="33" t="s">
        <v>61</v>
      </c>
      <c r="V34" s="112" t="str">
        <f>IF(S54=2,L54,IF(S55=2,L55,IF(S56=2,L56,IF(S57=2,L57,"NEODEHRÁNO"))))</f>
        <v>Havlík</v>
      </c>
      <c r="W34" s="113"/>
      <c r="X34" s="9"/>
      <c r="Y34" s="10"/>
      <c r="Z34" s="34"/>
      <c r="AA34" s="35"/>
      <c r="AC34" s="36"/>
    </row>
    <row r="35" spans="2:29">
      <c r="B35" s="8" t="str">
        <f>L35</f>
        <v>Bhuiyan</v>
      </c>
      <c r="C35" s="29" t="s">
        <v>3</v>
      </c>
      <c r="D35" s="8" t="str">
        <f>L36</f>
        <v>Novotný</v>
      </c>
      <c r="E35" s="4">
        <v>2</v>
      </c>
      <c r="F35" s="4" t="s">
        <v>5</v>
      </c>
      <c r="G35" s="4">
        <v>0</v>
      </c>
      <c r="H35" s="4">
        <v>22</v>
      </c>
      <c r="I35" s="4" t="s">
        <v>5</v>
      </c>
      <c r="J35" s="4">
        <v>13</v>
      </c>
      <c r="K35" s="81"/>
      <c r="L35" s="43" t="s">
        <v>107</v>
      </c>
      <c r="M35" s="4">
        <f>SUM(H35,J37,H38)</f>
        <v>66</v>
      </c>
      <c r="N35" s="4" t="s">
        <v>5</v>
      </c>
      <c r="O35" s="4">
        <f>SUM(J35,H37,J38)</f>
        <v>38</v>
      </c>
      <c r="P35" s="4">
        <f t="shared" ref="P35:P37" si="9">M35-O35</f>
        <v>28</v>
      </c>
      <c r="Q35" s="4">
        <f>SUM(E35,G37,E38)</f>
        <v>6</v>
      </c>
      <c r="R35" s="4">
        <f t="shared" ref="R35:R37" si="10">Q35+(P35/100)</f>
        <v>6.28</v>
      </c>
      <c r="S35" s="4">
        <f t="shared" ref="S35:S37" si="11">RANK(R35,$R$34:$R$37,0)</f>
        <v>1</v>
      </c>
      <c r="V35" s="19" t="s">
        <v>16</v>
      </c>
      <c r="W35" s="22"/>
      <c r="X35" s="12"/>
      <c r="Y35" s="10"/>
      <c r="Z35" s="34"/>
      <c r="AA35" s="35"/>
      <c r="AC35" s="36"/>
    </row>
    <row r="36" spans="2:29">
      <c r="B36" s="8" t="str">
        <f>L37</f>
        <v>Vnouček</v>
      </c>
      <c r="C36" s="29" t="s">
        <v>3</v>
      </c>
      <c r="D36" s="8" t="str">
        <f>L36</f>
        <v>Novotný</v>
      </c>
      <c r="E36" s="4">
        <v>2</v>
      </c>
      <c r="F36" s="4" t="s">
        <v>5</v>
      </c>
      <c r="G36" s="4">
        <v>0</v>
      </c>
      <c r="H36" s="4">
        <v>22</v>
      </c>
      <c r="I36" s="4" t="s">
        <v>5</v>
      </c>
      <c r="J36" s="4">
        <v>11</v>
      </c>
      <c r="K36" s="81"/>
      <c r="L36" s="43" t="s">
        <v>108</v>
      </c>
      <c r="M36" s="4">
        <f>SUM(J35,J36,H39)</f>
        <v>29</v>
      </c>
      <c r="N36" s="4" t="s">
        <v>5</v>
      </c>
      <c r="O36" s="4">
        <f>SUM(H35,H36,J39)</f>
        <v>66</v>
      </c>
      <c r="P36" s="4">
        <f t="shared" si="9"/>
        <v>-37</v>
      </c>
      <c r="Q36" s="4">
        <f>SUM(G35,G36,E39)</f>
        <v>0</v>
      </c>
      <c r="R36" s="4">
        <f t="shared" si="10"/>
        <v>-0.37</v>
      </c>
      <c r="S36" s="4">
        <f t="shared" si="11"/>
        <v>4</v>
      </c>
      <c r="V36" s="19"/>
      <c r="W36" s="23"/>
      <c r="X36" s="12"/>
      <c r="Y36" s="10"/>
      <c r="Z36" s="34"/>
      <c r="AA36" s="35"/>
      <c r="AC36" s="36"/>
    </row>
    <row r="37" spans="2:29">
      <c r="B37" s="8" t="str">
        <f>L34</f>
        <v>Hrubec</v>
      </c>
      <c r="C37" s="29" t="s">
        <v>3</v>
      </c>
      <c r="D37" s="8" t="str">
        <f>L35</f>
        <v>Bhuiyan</v>
      </c>
      <c r="E37" s="4">
        <v>0</v>
      </c>
      <c r="F37" s="4" t="s">
        <v>5</v>
      </c>
      <c r="G37" s="4">
        <v>2</v>
      </c>
      <c r="H37" s="4">
        <v>16</v>
      </c>
      <c r="I37" s="4" t="s">
        <v>5</v>
      </c>
      <c r="J37" s="4">
        <v>22</v>
      </c>
      <c r="K37" s="81"/>
      <c r="L37" s="43" t="s">
        <v>109</v>
      </c>
      <c r="M37" s="4">
        <f>SUM(J34,H36,J38)</f>
        <v>32</v>
      </c>
      <c r="N37" s="4" t="s">
        <v>5</v>
      </c>
      <c r="O37" s="4">
        <f>SUM(H34,J36,H38)</f>
        <v>55</v>
      </c>
      <c r="P37" s="4">
        <f t="shared" si="9"/>
        <v>-23</v>
      </c>
      <c r="Q37" s="4">
        <f>SUM(G34,E36,G38)</f>
        <v>2</v>
      </c>
      <c r="R37" s="4">
        <f t="shared" si="10"/>
        <v>1.77</v>
      </c>
      <c r="S37" s="4">
        <f t="shared" si="11"/>
        <v>3</v>
      </c>
      <c r="U37" s="137" t="str">
        <f>V28</f>
        <v>Janošov</v>
      </c>
      <c r="V37" s="137"/>
      <c r="W37" s="132"/>
      <c r="X37" s="132"/>
      <c r="Y37" s="10"/>
      <c r="Z37" s="117" t="str">
        <f>X31</f>
        <v>Havlík</v>
      </c>
      <c r="AA37" s="130"/>
      <c r="AC37" s="36"/>
    </row>
    <row r="38" spans="2:29">
      <c r="B38" s="8" t="str">
        <f>L35</f>
        <v>Bhuiyan</v>
      </c>
      <c r="C38" s="29" t="s">
        <v>3</v>
      </c>
      <c r="D38" s="8" t="str">
        <f>L37</f>
        <v>Vnouček</v>
      </c>
      <c r="E38" s="4">
        <v>2</v>
      </c>
      <c r="F38" s="4" t="s">
        <v>5</v>
      </c>
      <c r="G38" s="4">
        <v>0</v>
      </c>
      <c r="H38" s="4">
        <v>22</v>
      </c>
      <c r="I38" s="4" t="s">
        <v>5</v>
      </c>
      <c r="J38" s="4">
        <v>9</v>
      </c>
      <c r="K38" s="81"/>
      <c r="L38" s="77"/>
      <c r="M38" s="76">
        <f>SUM(M34:M37)</f>
        <v>187</v>
      </c>
      <c r="N38" s="82">
        <f>M38-O38</f>
        <v>0</v>
      </c>
      <c r="O38" s="76">
        <f>SUM(O34:O37)</f>
        <v>187</v>
      </c>
      <c r="P38" s="57"/>
      <c r="Q38" s="57"/>
      <c r="R38" s="57"/>
      <c r="S38" s="57"/>
      <c r="V38" s="19"/>
      <c r="W38" s="131"/>
      <c r="X38" s="131"/>
      <c r="Y38" s="10"/>
      <c r="Z38" s="114"/>
      <c r="AA38" s="115"/>
      <c r="AC38" s="36"/>
    </row>
    <row r="39" spans="2:29">
      <c r="B39" s="8" t="str">
        <f>L36</f>
        <v>Novotný</v>
      </c>
      <c r="C39" s="29" t="s">
        <v>3</v>
      </c>
      <c r="D39" s="8" t="str">
        <f>L34</f>
        <v>Hrubec</v>
      </c>
      <c r="E39" s="4">
        <v>0</v>
      </c>
      <c r="F39" s="4" t="s">
        <v>5</v>
      </c>
      <c r="G39" s="4">
        <v>2</v>
      </c>
      <c r="H39" s="4">
        <v>5</v>
      </c>
      <c r="I39" s="4" t="s">
        <v>5</v>
      </c>
      <c r="J39" s="4">
        <v>22</v>
      </c>
      <c r="K39" s="81"/>
      <c r="L39" s="77"/>
      <c r="M39" s="57"/>
      <c r="N39" s="57"/>
      <c r="O39" s="57"/>
      <c r="P39" s="57"/>
      <c r="Q39" s="57"/>
      <c r="R39" s="57"/>
      <c r="S39" s="57"/>
      <c r="V39" s="19"/>
      <c r="W39" s="19"/>
      <c r="X39" s="9"/>
      <c r="Y39" s="10"/>
      <c r="Z39" s="13"/>
      <c r="AA39" s="13"/>
      <c r="AC39" s="36"/>
    </row>
    <row r="40" spans="2:29">
      <c r="B40" s="8"/>
      <c r="C40" s="29"/>
      <c r="D40" s="8"/>
      <c r="E40" s="29"/>
      <c r="F40" s="29"/>
      <c r="G40" s="29"/>
      <c r="H40" s="29"/>
      <c r="I40" s="29"/>
      <c r="J40" s="29"/>
      <c r="L40" s="3"/>
      <c r="M40" s="30"/>
      <c r="N40" s="30"/>
      <c r="O40" s="30"/>
      <c r="P40" s="30"/>
      <c r="Q40" s="30"/>
      <c r="R40" s="30"/>
      <c r="S40" s="30"/>
      <c r="U40" s="33" t="s">
        <v>62</v>
      </c>
      <c r="V40" s="112" t="str">
        <f>IF(S34=1,L34,IF(S35=1,L35,IF(S36=1,L36,IF(S37=1,L37,"NEODEHRÁNO"))))</f>
        <v>Bhuiyan</v>
      </c>
      <c r="W40" s="112"/>
      <c r="X40" s="9"/>
      <c r="Y40" s="10"/>
      <c r="Z40" s="13"/>
      <c r="AA40" s="13"/>
      <c r="AC40" s="36"/>
    </row>
    <row r="41" spans="2:29">
      <c r="B41" s="8"/>
      <c r="C41" s="29"/>
      <c r="D41" s="8"/>
      <c r="E41" s="29"/>
      <c r="F41" s="29"/>
      <c r="G41" s="29"/>
      <c r="H41" s="29"/>
      <c r="I41" s="29"/>
      <c r="J41" s="29"/>
      <c r="L41" s="3"/>
      <c r="M41" s="30"/>
      <c r="N41" s="30"/>
      <c r="O41" s="30"/>
      <c r="P41" s="30"/>
      <c r="Q41" s="30"/>
      <c r="R41" s="30"/>
      <c r="S41" s="30"/>
      <c r="V41" s="19" t="s">
        <v>16</v>
      </c>
      <c r="W41" s="20"/>
      <c r="X41" s="9"/>
      <c r="Y41" s="10"/>
      <c r="Z41" s="13"/>
      <c r="AA41" s="13"/>
      <c r="AC41" s="36"/>
    </row>
    <row r="42" spans="2:29">
      <c r="B42" s="8"/>
      <c r="C42" s="29"/>
      <c r="D42" s="8"/>
      <c r="E42" s="29"/>
      <c r="F42" s="29"/>
      <c r="G42" s="29"/>
      <c r="H42" s="29"/>
      <c r="I42" s="29"/>
      <c r="J42" s="29"/>
      <c r="L42" s="31" t="s">
        <v>50</v>
      </c>
      <c r="M42" s="139"/>
      <c r="N42" s="139"/>
      <c r="O42" s="139"/>
      <c r="P42" s="30"/>
      <c r="Q42" s="30"/>
      <c r="R42" s="30"/>
      <c r="S42" s="30"/>
      <c r="V42" s="19"/>
      <c r="W42" s="21"/>
      <c r="X42" s="9"/>
      <c r="Y42" s="10"/>
      <c r="Z42" s="13"/>
      <c r="AA42" s="13"/>
      <c r="AC42" s="36"/>
    </row>
    <row r="43" spans="2:29">
      <c r="B43" s="8"/>
      <c r="C43" s="29"/>
      <c r="D43" s="8"/>
      <c r="E43" s="29"/>
      <c r="F43" s="29"/>
      <c r="G43" s="29"/>
      <c r="H43" s="29"/>
      <c r="I43" s="29"/>
      <c r="J43" s="29"/>
      <c r="L43" s="4" t="s">
        <v>9</v>
      </c>
      <c r="M43" s="138" t="s">
        <v>10</v>
      </c>
      <c r="N43" s="138"/>
      <c r="O43" s="138"/>
      <c r="P43" s="5" t="s">
        <v>11</v>
      </c>
      <c r="Q43" s="29" t="s">
        <v>12</v>
      </c>
      <c r="R43" s="29" t="s">
        <v>13</v>
      </c>
      <c r="S43" s="29" t="s">
        <v>0</v>
      </c>
      <c r="V43" s="19"/>
      <c r="W43" s="21"/>
      <c r="X43" s="122" t="str">
        <f>V46</f>
        <v>Lešták</v>
      </c>
      <c r="Y43" s="123"/>
      <c r="Z43" s="13"/>
      <c r="AA43" s="13"/>
      <c r="AC43" s="36"/>
    </row>
    <row r="44" spans="2:29">
      <c r="B44" s="8" t="str">
        <f>L44</f>
        <v>Slíva</v>
      </c>
      <c r="C44" s="29" t="s">
        <v>3</v>
      </c>
      <c r="D44" s="8" t="str">
        <f>L47</f>
        <v>Nejedlý</v>
      </c>
      <c r="E44" s="4">
        <v>2</v>
      </c>
      <c r="F44" s="4" t="s">
        <v>5</v>
      </c>
      <c r="G44" s="4">
        <v>0</v>
      </c>
      <c r="H44" s="4">
        <v>22</v>
      </c>
      <c r="I44" s="4" t="s">
        <v>5</v>
      </c>
      <c r="J44" s="4">
        <v>7</v>
      </c>
      <c r="L44" s="43" t="s">
        <v>110</v>
      </c>
      <c r="M44" s="29">
        <f>SUM(H44,H47,J49)</f>
        <v>66</v>
      </c>
      <c r="N44" s="30" t="s">
        <v>5</v>
      </c>
      <c r="O44" s="29">
        <f>SUM(J44,J47,H49)</f>
        <v>26</v>
      </c>
      <c r="P44" s="29">
        <f>M44-O44</f>
        <v>40</v>
      </c>
      <c r="Q44" s="29">
        <f>SUM(E44,E47,G49)</f>
        <v>6</v>
      </c>
      <c r="R44" s="29">
        <f>Q44+(P44/100)</f>
        <v>6.4</v>
      </c>
      <c r="S44" s="29">
        <f>RANK(R44,$R$44:$R$47,0)</f>
        <v>1</v>
      </c>
      <c r="V44" s="19"/>
      <c r="W44" s="21"/>
      <c r="X44" s="11" t="s">
        <v>16</v>
      </c>
      <c r="Y44" s="15"/>
      <c r="Z44" s="13"/>
      <c r="AA44" s="13"/>
      <c r="AC44" s="36"/>
    </row>
    <row r="45" spans="2:29">
      <c r="B45" s="8" t="str">
        <f>L45</f>
        <v>Kalkuš</v>
      </c>
      <c r="C45" s="29" t="s">
        <v>3</v>
      </c>
      <c r="D45" s="8" t="str">
        <f>L46</f>
        <v>Lešták</v>
      </c>
      <c r="E45" s="4">
        <v>0</v>
      </c>
      <c r="F45" s="4" t="s">
        <v>5</v>
      </c>
      <c r="G45" s="4">
        <v>2</v>
      </c>
      <c r="H45" s="4">
        <v>12</v>
      </c>
      <c r="I45" s="4" t="s">
        <v>5</v>
      </c>
      <c r="J45" s="4">
        <v>22</v>
      </c>
      <c r="L45" s="43" t="s">
        <v>111</v>
      </c>
      <c r="M45" s="29">
        <f>SUM(H45,J47,H48)</f>
        <v>33</v>
      </c>
      <c r="N45" s="29" t="s">
        <v>5</v>
      </c>
      <c r="O45" s="29">
        <f>SUM(J45,H47,J48)</f>
        <v>66</v>
      </c>
      <c r="P45" s="29">
        <f t="shared" ref="P45:P47" si="12">M45-O45</f>
        <v>-33</v>
      </c>
      <c r="Q45" s="29">
        <f>SUM(E45,G47,E48)</f>
        <v>0</v>
      </c>
      <c r="R45" s="29">
        <f t="shared" ref="R45:R47" si="13">Q45+(P45/100)</f>
        <v>-0.33</v>
      </c>
      <c r="S45" s="29">
        <f t="shared" ref="S45:S47" si="14">RANK(R45,$R$44:$R$47,0)</f>
        <v>4</v>
      </c>
      <c r="V45" s="19"/>
      <c r="W45" s="21"/>
      <c r="X45" s="9"/>
      <c r="Y45" s="12"/>
      <c r="Z45" s="13"/>
      <c r="AA45" s="13"/>
      <c r="AC45" s="36"/>
    </row>
    <row r="46" spans="2:29">
      <c r="B46" s="8" t="str">
        <f>L47</f>
        <v>Nejedlý</v>
      </c>
      <c r="C46" s="29" t="s">
        <v>3</v>
      </c>
      <c r="D46" s="8" t="str">
        <f>L46</f>
        <v>Lešták</v>
      </c>
      <c r="E46" s="4">
        <v>1</v>
      </c>
      <c r="F46" s="4" t="s">
        <v>5</v>
      </c>
      <c r="G46" s="4">
        <v>1</v>
      </c>
      <c r="H46" s="4">
        <v>19</v>
      </c>
      <c r="I46" s="4" t="s">
        <v>5</v>
      </c>
      <c r="J46" s="4">
        <v>21</v>
      </c>
      <c r="L46" s="43" t="s">
        <v>112</v>
      </c>
      <c r="M46" s="29">
        <f>SUM(J45,J46,H49)</f>
        <v>56</v>
      </c>
      <c r="N46" s="29" t="s">
        <v>5</v>
      </c>
      <c r="O46" s="29">
        <f>SUM(H45,H46,J49)</f>
        <v>53</v>
      </c>
      <c r="P46" s="29">
        <f t="shared" si="12"/>
        <v>3</v>
      </c>
      <c r="Q46" s="29">
        <f>SUM(G45,G46,E49)</f>
        <v>3</v>
      </c>
      <c r="R46" s="29">
        <f t="shared" si="13"/>
        <v>3.03</v>
      </c>
      <c r="S46" s="29">
        <f t="shared" si="14"/>
        <v>2</v>
      </c>
      <c r="U46" s="33" t="s">
        <v>63</v>
      </c>
      <c r="V46" s="112" t="str">
        <f>IF(S44=2,L44,IF(S45=2,L45,IF(S46=2,L46,IF(S47=2,L47,"NEODEHRÁNO"))))</f>
        <v>Lešták</v>
      </c>
      <c r="W46" s="113"/>
      <c r="X46" s="9"/>
      <c r="Y46" s="9"/>
      <c r="Z46" s="13"/>
      <c r="AA46" s="13"/>
      <c r="AC46" s="36"/>
    </row>
    <row r="47" spans="2:29">
      <c r="B47" s="8" t="str">
        <f>L44</f>
        <v>Slíva</v>
      </c>
      <c r="C47" s="29" t="s">
        <v>3</v>
      </c>
      <c r="D47" s="8" t="str">
        <f>L45</f>
        <v>Kalkuš</v>
      </c>
      <c r="E47" s="4">
        <v>2</v>
      </c>
      <c r="F47" s="4" t="s">
        <v>5</v>
      </c>
      <c r="G47" s="4">
        <v>0</v>
      </c>
      <c r="H47" s="4">
        <v>22</v>
      </c>
      <c r="I47" s="4" t="s">
        <v>5</v>
      </c>
      <c r="J47" s="4">
        <v>6</v>
      </c>
      <c r="L47" s="40" t="s">
        <v>113</v>
      </c>
      <c r="M47" s="29">
        <f>SUM(J44,H46,J48)</f>
        <v>48</v>
      </c>
      <c r="N47" s="29" t="s">
        <v>5</v>
      </c>
      <c r="O47" s="29">
        <f>SUM(H44,J46,H48)</f>
        <v>58</v>
      </c>
      <c r="P47" s="29">
        <f t="shared" si="12"/>
        <v>-10</v>
      </c>
      <c r="Q47" s="29">
        <f>SUM(G44,E46,G48)</f>
        <v>3</v>
      </c>
      <c r="R47" s="29">
        <f t="shared" si="13"/>
        <v>2.9</v>
      </c>
      <c r="S47" s="29">
        <f t="shared" si="14"/>
        <v>3</v>
      </c>
      <c r="AC47" s="36"/>
    </row>
    <row r="48" spans="2:29">
      <c r="B48" s="8" t="str">
        <f>L45</f>
        <v>Kalkuš</v>
      </c>
      <c r="C48" s="29" t="s">
        <v>3</v>
      </c>
      <c r="D48" s="8" t="str">
        <f>L47</f>
        <v>Nejedlý</v>
      </c>
      <c r="E48" s="4">
        <v>0</v>
      </c>
      <c r="F48" s="4" t="s">
        <v>5</v>
      </c>
      <c r="G48" s="4">
        <v>2</v>
      </c>
      <c r="H48" s="4">
        <v>15</v>
      </c>
      <c r="I48" s="4" t="s">
        <v>5</v>
      </c>
      <c r="J48" s="4">
        <v>22</v>
      </c>
      <c r="L48" s="3"/>
      <c r="M48" s="7">
        <f>SUM(M44:M47)</f>
        <v>203</v>
      </c>
      <c r="N48" s="6">
        <f>M48-O48</f>
        <v>0</v>
      </c>
      <c r="O48" s="7">
        <f>SUM(O44:O47)</f>
        <v>203</v>
      </c>
      <c r="P48" s="30"/>
      <c r="Q48" s="30"/>
      <c r="R48" s="30"/>
      <c r="S48" s="30"/>
      <c r="AC48" s="36"/>
    </row>
    <row r="49" spans="2:31">
      <c r="B49" s="8" t="str">
        <f>L46</f>
        <v>Lešták</v>
      </c>
      <c r="C49" s="29" t="s">
        <v>3</v>
      </c>
      <c r="D49" s="8" t="str">
        <f>L44</f>
        <v>Slíva</v>
      </c>
      <c r="E49" s="4">
        <v>0</v>
      </c>
      <c r="F49" s="4" t="s">
        <v>5</v>
      </c>
      <c r="G49" s="4">
        <v>2</v>
      </c>
      <c r="H49" s="4">
        <v>13</v>
      </c>
      <c r="I49" s="4" t="s">
        <v>5</v>
      </c>
      <c r="J49" s="4">
        <v>22</v>
      </c>
      <c r="L49" s="3"/>
      <c r="M49" s="30"/>
      <c r="N49" s="30"/>
      <c r="O49" s="30"/>
      <c r="P49" s="30"/>
      <c r="Q49" s="30"/>
      <c r="R49" s="30"/>
      <c r="S49" s="30"/>
      <c r="AA49" s="128" t="str">
        <f>Z37</f>
        <v>Havlík</v>
      </c>
      <c r="AB49" s="128"/>
      <c r="AC49" s="36"/>
      <c r="AD49" s="129" t="str">
        <f>AB25</f>
        <v>Volček</v>
      </c>
      <c r="AE49" s="128"/>
    </row>
    <row r="50" spans="2:31">
      <c r="B50" s="8"/>
      <c r="C50" s="29"/>
      <c r="D50" s="8"/>
      <c r="E50" s="4"/>
      <c r="F50" s="4"/>
      <c r="G50" s="4"/>
      <c r="H50" s="4"/>
      <c r="I50" s="4"/>
      <c r="J50" s="4"/>
      <c r="L50" s="3"/>
      <c r="M50" s="30"/>
      <c r="N50" s="30"/>
      <c r="O50" s="30"/>
      <c r="P50" s="30"/>
      <c r="Q50" s="30"/>
      <c r="R50" s="30"/>
      <c r="S50" s="30"/>
      <c r="AC50" s="36"/>
    </row>
    <row r="51" spans="2:31">
      <c r="B51" s="8"/>
      <c r="C51" s="29"/>
      <c r="D51" s="8"/>
      <c r="E51" s="4"/>
      <c r="F51" s="4"/>
      <c r="G51" s="4"/>
      <c r="H51" s="4"/>
      <c r="I51" s="4"/>
      <c r="J51" s="4"/>
      <c r="L51" s="3"/>
      <c r="M51" s="30"/>
      <c r="N51" s="30"/>
      <c r="O51" s="30"/>
      <c r="P51" s="30"/>
      <c r="Q51" s="30"/>
      <c r="R51" s="30"/>
      <c r="S51" s="30"/>
      <c r="AC51" s="36"/>
    </row>
    <row r="52" spans="2:31">
      <c r="B52" s="8"/>
      <c r="C52" s="29"/>
      <c r="D52" s="8"/>
      <c r="E52" s="4"/>
      <c r="F52" s="4"/>
      <c r="G52" s="4"/>
      <c r="H52" s="4"/>
      <c r="I52" s="4"/>
      <c r="J52" s="4"/>
      <c r="L52" s="31" t="s">
        <v>51</v>
      </c>
      <c r="M52" s="139"/>
      <c r="N52" s="139"/>
      <c r="O52" s="139"/>
      <c r="P52" s="30"/>
      <c r="Q52" s="30"/>
      <c r="R52" s="30"/>
      <c r="S52" s="30"/>
      <c r="AC52" s="36"/>
    </row>
    <row r="53" spans="2:31">
      <c r="B53" s="8"/>
      <c r="C53" s="29"/>
      <c r="D53" s="8"/>
      <c r="E53" s="4"/>
      <c r="F53" s="4"/>
      <c r="G53" s="4"/>
      <c r="H53" s="4"/>
      <c r="I53" s="4"/>
      <c r="J53" s="4"/>
      <c r="L53" s="4" t="s">
        <v>9</v>
      </c>
      <c r="M53" s="138" t="s">
        <v>10</v>
      </c>
      <c r="N53" s="138"/>
      <c r="O53" s="138"/>
      <c r="P53" s="5" t="s">
        <v>11</v>
      </c>
      <c r="Q53" s="29" t="s">
        <v>12</v>
      </c>
      <c r="R53" s="29" t="s">
        <v>13</v>
      </c>
      <c r="S53" s="29" t="s">
        <v>0</v>
      </c>
      <c r="U53" s="2" t="s">
        <v>64</v>
      </c>
      <c r="V53" s="134" t="str">
        <f>IF(S34=2,L34,IF(S35=2,L35,IF(S36=2,L36,IF(S37=2,L37,"NEODEHRÁNO"))))</f>
        <v>Hrubec</v>
      </c>
      <c r="W53" s="134"/>
      <c r="X53" s="9"/>
      <c r="Y53" s="9"/>
      <c r="Z53" s="13"/>
      <c r="AA53" s="13"/>
      <c r="AC53" s="36"/>
    </row>
    <row r="54" spans="2:31">
      <c r="B54" s="8" t="str">
        <f>L54</f>
        <v>Grohmann</v>
      </c>
      <c r="C54" s="29" t="s">
        <v>3</v>
      </c>
      <c r="D54" s="8" t="str">
        <f>L57</f>
        <v>Vyskočil</v>
      </c>
      <c r="E54" s="4">
        <v>2</v>
      </c>
      <c r="F54" s="4" t="s">
        <v>5</v>
      </c>
      <c r="G54" s="4">
        <v>0</v>
      </c>
      <c r="H54" s="4">
        <v>22</v>
      </c>
      <c r="I54" s="4" t="s">
        <v>5</v>
      </c>
      <c r="J54" s="4">
        <v>5</v>
      </c>
      <c r="L54" s="42" t="s">
        <v>114</v>
      </c>
      <c r="M54" s="29">
        <f>SUM(H54,H57,J59)</f>
        <v>66</v>
      </c>
      <c r="N54" s="30" t="s">
        <v>5</v>
      </c>
      <c r="O54" s="29">
        <f>SUM(J54,J57,H59)</f>
        <v>24</v>
      </c>
      <c r="P54" s="29">
        <f>M54-O54</f>
        <v>42</v>
      </c>
      <c r="Q54" s="29">
        <f>SUM(E54,E57,G59)</f>
        <v>6</v>
      </c>
      <c r="R54" s="29">
        <f>Q54+(P54/100)</f>
        <v>6.42</v>
      </c>
      <c r="S54" s="29">
        <f>RANK(R54,$R$54:$R$57,0)</f>
        <v>1</v>
      </c>
      <c r="V54" s="19" t="s">
        <v>16</v>
      </c>
      <c r="W54" s="20"/>
      <c r="X54" s="9"/>
      <c r="Y54" s="9"/>
      <c r="Z54" s="13"/>
      <c r="AA54" s="13"/>
      <c r="AC54" s="36"/>
    </row>
    <row r="55" spans="2:31">
      <c r="B55" s="8" t="str">
        <f>L55</f>
        <v>Havlík</v>
      </c>
      <c r="C55" s="29" t="s">
        <v>3</v>
      </c>
      <c r="D55" s="8" t="str">
        <f>L56</f>
        <v>Šulc</v>
      </c>
      <c r="E55" s="4">
        <v>2</v>
      </c>
      <c r="F55" s="4" t="s">
        <v>5</v>
      </c>
      <c r="G55" s="4">
        <v>0</v>
      </c>
      <c r="H55" s="4">
        <v>22</v>
      </c>
      <c r="I55" s="4" t="s">
        <v>5</v>
      </c>
      <c r="J55" s="4">
        <v>13</v>
      </c>
      <c r="L55" s="48" t="s">
        <v>115</v>
      </c>
      <c r="M55" s="29">
        <f>SUM(H55,J57,H58)</f>
        <v>56</v>
      </c>
      <c r="N55" s="29" t="s">
        <v>5</v>
      </c>
      <c r="O55" s="29">
        <f>SUM(J55,H57,J58)</f>
        <v>41</v>
      </c>
      <c r="P55" s="29">
        <f t="shared" ref="P55:P57" si="15">M55-O55</f>
        <v>15</v>
      </c>
      <c r="Q55" s="29">
        <f>SUM(E55,G57,E58)</f>
        <v>4</v>
      </c>
      <c r="R55" s="29">
        <f t="shared" ref="R55:R57" si="16">Q55+(P55/100)</f>
        <v>4.1500000000000004</v>
      </c>
      <c r="S55" s="29">
        <f>RANK(R55,$R$54:$R$57,0)</f>
        <v>2</v>
      </c>
      <c r="V55" s="19"/>
      <c r="W55" s="21"/>
      <c r="X55" s="9"/>
      <c r="Y55" s="9"/>
      <c r="Z55" s="13"/>
      <c r="AA55" s="13"/>
      <c r="AC55" s="36"/>
    </row>
    <row r="56" spans="2:31">
      <c r="B56" s="8" t="str">
        <f>L57</f>
        <v>Vyskočil</v>
      </c>
      <c r="C56" s="29" t="s">
        <v>3</v>
      </c>
      <c r="D56" s="8" t="str">
        <f>L56</f>
        <v>Šulc</v>
      </c>
      <c r="E56" s="4">
        <v>0</v>
      </c>
      <c r="F56" s="4" t="s">
        <v>5</v>
      </c>
      <c r="G56" s="4">
        <v>2</v>
      </c>
      <c r="H56" s="4">
        <v>9</v>
      </c>
      <c r="I56" s="4" t="s">
        <v>5</v>
      </c>
      <c r="J56" s="4">
        <v>22</v>
      </c>
      <c r="L56" s="53" t="s">
        <v>116</v>
      </c>
      <c r="M56" s="29">
        <f>SUM(J55,J56,H59)</f>
        <v>42</v>
      </c>
      <c r="N56" s="29" t="s">
        <v>5</v>
      </c>
      <c r="O56" s="29">
        <f>SUM(H55,H56,J59)</f>
        <v>53</v>
      </c>
      <c r="P56" s="29">
        <f t="shared" si="15"/>
        <v>-11</v>
      </c>
      <c r="Q56" s="29">
        <f>SUM(G55,G56,E59)</f>
        <v>2</v>
      </c>
      <c r="R56" s="29">
        <f t="shared" si="16"/>
        <v>1.89</v>
      </c>
      <c r="S56" s="29">
        <f t="shared" ref="S56:S57" si="17">RANK(R56,$R$54:$R$57,0)</f>
        <v>3</v>
      </c>
      <c r="V56" s="19"/>
      <c r="W56" s="21"/>
      <c r="X56" s="120" t="str">
        <f>V59</f>
        <v>Slíva</v>
      </c>
      <c r="Y56" s="116"/>
      <c r="Z56" s="13"/>
      <c r="AA56" s="13"/>
      <c r="AC56" s="36"/>
    </row>
    <row r="57" spans="2:31">
      <c r="B57" s="8" t="str">
        <f>L54</f>
        <v>Grohmann</v>
      </c>
      <c r="C57" s="29" t="s">
        <v>3</v>
      </c>
      <c r="D57" s="8" t="str">
        <f>L55</f>
        <v>Havlík</v>
      </c>
      <c r="E57" s="4">
        <v>2</v>
      </c>
      <c r="F57" s="4" t="s">
        <v>5</v>
      </c>
      <c r="G57" s="4">
        <v>0</v>
      </c>
      <c r="H57" s="4">
        <v>22</v>
      </c>
      <c r="I57" s="4" t="s">
        <v>5</v>
      </c>
      <c r="J57" s="4">
        <v>12</v>
      </c>
      <c r="L57" s="47" t="s">
        <v>117</v>
      </c>
      <c r="M57" s="29">
        <f>SUM(J54,H56,J58)</f>
        <v>20</v>
      </c>
      <c r="N57" s="29" t="s">
        <v>5</v>
      </c>
      <c r="O57" s="29">
        <f>SUM(H54,J56,H58)</f>
        <v>66</v>
      </c>
      <c r="P57" s="29">
        <f t="shared" si="15"/>
        <v>-46</v>
      </c>
      <c r="Q57" s="29">
        <f>SUM(G54,E56,G58)</f>
        <v>0</v>
      </c>
      <c r="R57" s="29">
        <f t="shared" si="16"/>
        <v>-0.46</v>
      </c>
      <c r="S57" s="29">
        <f t="shared" si="17"/>
        <v>4</v>
      </c>
      <c r="V57" s="19"/>
      <c r="W57" s="21"/>
      <c r="X57" s="11" t="s">
        <v>16</v>
      </c>
      <c r="Y57" s="14"/>
      <c r="Z57" s="13"/>
      <c r="AA57" s="13"/>
      <c r="AC57" s="36"/>
    </row>
    <row r="58" spans="2:31">
      <c r="B58" s="8" t="str">
        <f>L55</f>
        <v>Havlík</v>
      </c>
      <c r="C58" s="29" t="s">
        <v>3</v>
      </c>
      <c r="D58" s="8" t="str">
        <f>L57</f>
        <v>Vyskočil</v>
      </c>
      <c r="E58" s="4">
        <v>2</v>
      </c>
      <c r="F58" s="4" t="s">
        <v>5</v>
      </c>
      <c r="G58" s="4">
        <v>0</v>
      </c>
      <c r="H58" s="4">
        <v>22</v>
      </c>
      <c r="I58" s="4" t="s">
        <v>5</v>
      </c>
      <c r="J58" s="4">
        <v>6</v>
      </c>
      <c r="L58" s="3"/>
      <c r="M58" s="7">
        <f>SUM(M54:M57)</f>
        <v>184</v>
      </c>
      <c r="N58" s="6">
        <f>M58-O58</f>
        <v>0</v>
      </c>
      <c r="O58" s="7">
        <f>SUM(O54:O57)</f>
        <v>184</v>
      </c>
      <c r="P58" s="30"/>
      <c r="Q58" s="30"/>
      <c r="R58" s="30"/>
      <c r="S58" s="30"/>
      <c r="V58" s="19"/>
      <c r="W58" s="21"/>
      <c r="X58" s="9"/>
      <c r="Y58" s="10"/>
      <c r="Z58" s="13"/>
      <c r="AA58" s="13"/>
      <c r="AC58" s="36"/>
    </row>
    <row r="59" spans="2:31">
      <c r="B59" s="8" t="str">
        <f>L56</f>
        <v>Šulc</v>
      </c>
      <c r="C59" s="29" t="s">
        <v>3</v>
      </c>
      <c r="D59" s="8" t="str">
        <f>L54</f>
        <v>Grohmann</v>
      </c>
      <c r="E59" s="4">
        <v>0</v>
      </c>
      <c r="F59" s="4" t="s">
        <v>5</v>
      </c>
      <c r="G59" s="4">
        <v>2</v>
      </c>
      <c r="H59" s="4">
        <v>7</v>
      </c>
      <c r="I59" s="4" t="s">
        <v>5</v>
      </c>
      <c r="J59" s="4">
        <v>22</v>
      </c>
      <c r="L59" s="3"/>
      <c r="M59" s="30"/>
      <c r="N59" s="30"/>
      <c r="O59" s="30"/>
      <c r="P59" s="30"/>
      <c r="Q59" s="30"/>
      <c r="R59" s="30"/>
      <c r="S59" s="30"/>
      <c r="U59" s="33" t="s">
        <v>65</v>
      </c>
      <c r="V59" s="112" t="str">
        <f>IF(S44=1,L44,IF(S45=1,L45,IF(S46=1,L46,IF(S47=1,L47,"NEODEHRÁNO"))))</f>
        <v>Slíva</v>
      </c>
      <c r="W59" s="113"/>
      <c r="X59" s="9"/>
      <c r="Y59" s="10"/>
      <c r="Z59" s="13"/>
      <c r="AA59" s="13"/>
      <c r="AC59" s="36"/>
    </row>
    <row r="60" spans="2:31">
      <c r="B60" s="8"/>
      <c r="C60" s="29"/>
      <c r="D60" s="8"/>
      <c r="E60" s="4"/>
      <c r="F60" s="4"/>
      <c r="G60" s="4"/>
      <c r="H60" s="4"/>
      <c r="I60" s="4"/>
      <c r="J60" s="4"/>
      <c r="L60" s="3"/>
      <c r="M60" s="30"/>
      <c r="N60" s="30"/>
      <c r="O60" s="30"/>
      <c r="P60" s="30"/>
      <c r="Q60" s="30"/>
      <c r="R60" s="30"/>
      <c r="S60" s="30"/>
      <c r="V60" s="19" t="s">
        <v>16</v>
      </c>
      <c r="W60" s="22"/>
      <c r="X60" s="12"/>
      <c r="Y60" s="10"/>
      <c r="Z60" s="13"/>
      <c r="AA60" s="13"/>
      <c r="AC60" s="36"/>
    </row>
    <row r="61" spans="2:31">
      <c r="B61" s="8"/>
      <c r="C61" s="29"/>
      <c r="D61" s="8"/>
      <c r="E61" s="4"/>
      <c r="F61" s="4"/>
      <c r="G61" s="4"/>
      <c r="H61" s="4"/>
      <c r="I61" s="4"/>
      <c r="J61" s="4"/>
      <c r="L61" s="3"/>
      <c r="M61" s="30"/>
      <c r="N61" s="30"/>
      <c r="O61" s="30"/>
      <c r="P61" s="30"/>
      <c r="Q61" s="30"/>
      <c r="R61" s="30"/>
      <c r="S61" s="30"/>
      <c r="V61" s="19"/>
      <c r="W61" s="23"/>
      <c r="X61" s="12"/>
      <c r="Y61" s="10"/>
      <c r="Z61" s="13"/>
      <c r="AA61" s="13"/>
      <c r="AC61" s="36"/>
    </row>
    <row r="62" spans="2:31">
      <c r="B62" s="8"/>
      <c r="C62" s="29"/>
      <c r="D62" s="8"/>
      <c r="E62" s="4"/>
      <c r="F62" s="4"/>
      <c r="G62" s="4"/>
      <c r="H62" s="4"/>
      <c r="I62" s="4"/>
      <c r="J62" s="4"/>
      <c r="L62" s="31" t="s">
        <v>52</v>
      </c>
      <c r="M62" s="139"/>
      <c r="N62" s="139"/>
      <c r="O62" s="139"/>
      <c r="P62" s="30"/>
      <c r="Q62" s="30"/>
      <c r="R62" s="30"/>
      <c r="S62" s="30"/>
      <c r="U62" s="128" t="str">
        <f>V65</f>
        <v>Bršťák</v>
      </c>
      <c r="V62" s="128"/>
      <c r="W62" s="132"/>
      <c r="X62" s="132"/>
      <c r="Y62" s="10"/>
      <c r="Z62" s="117" t="str">
        <f>X68</f>
        <v>Grohmann</v>
      </c>
      <c r="AA62" s="118"/>
      <c r="AC62" s="36"/>
    </row>
    <row r="63" spans="2:31">
      <c r="B63" s="8"/>
      <c r="C63" s="29"/>
      <c r="D63" s="8"/>
      <c r="E63" s="4"/>
      <c r="F63" s="4"/>
      <c r="G63" s="4"/>
      <c r="H63" s="4"/>
      <c r="I63" s="4"/>
      <c r="J63" s="4"/>
      <c r="L63" s="4" t="s">
        <v>9</v>
      </c>
      <c r="M63" s="138" t="s">
        <v>10</v>
      </c>
      <c r="N63" s="138"/>
      <c r="O63" s="138"/>
      <c r="P63" s="5" t="s">
        <v>11</v>
      </c>
      <c r="Q63" s="29" t="s">
        <v>12</v>
      </c>
      <c r="R63" s="29" t="s">
        <v>13</v>
      </c>
      <c r="S63" s="29" t="s">
        <v>0</v>
      </c>
      <c r="V63" s="19"/>
      <c r="W63" s="131"/>
      <c r="X63" s="131"/>
      <c r="Y63" s="10"/>
      <c r="Z63" s="114"/>
      <c r="AA63" s="133"/>
      <c r="AC63" s="36"/>
    </row>
    <row r="64" spans="2:31">
      <c r="B64" s="8" t="str">
        <f>L64</f>
        <v>Franta</v>
      </c>
      <c r="C64" s="29" t="s">
        <v>3</v>
      </c>
      <c r="D64" s="8" t="str">
        <f>L67</f>
        <v>Uhlík</v>
      </c>
      <c r="E64" s="4">
        <v>2</v>
      </c>
      <c r="F64" s="4" t="s">
        <v>5</v>
      </c>
      <c r="G64" s="4">
        <v>0</v>
      </c>
      <c r="H64" s="4">
        <v>22</v>
      </c>
      <c r="I64" s="4" t="s">
        <v>5</v>
      </c>
      <c r="J64" s="4">
        <v>9</v>
      </c>
      <c r="L64" s="43" t="s">
        <v>118</v>
      </c>
      <c r="M64" s="29">
        <f>SUM(H64,H67,J69)</f>
        <v>66</v>
      </c>
      <c r="N64" s="30" t="s">
        <v>5</v>
      </c>
      <c r="O64" s="29">
        <f>SUM(J64,J67,H69)</f>
        <v>24</v>
      </c>
      <c r="P64" s="29">
        <f>M64-O64</f>
        <v>42</v>
      </c>
      <c r="Q64" s="29">
        <f>SUM(E64,E67,G69)</f>
        <v>6</v>
      </c>
      <c r="R64" s="29">
        <f>Q64+(P64/100)</f>
        <v>6.42</v>
      </c>
      <c r="S64" s="29">
        <f>RANK(R64,$R$64:$R$67,0)</f>
        <v>1</v>
      </c>
      <c r="V64" s="19"/>
      <c r="W64" s="19"/>
      <c r="X64" s="9"/>
      <c r="Y64" s="10"/>
      <c r="Z64" s="34"/>
      <c r="AA64" s="35"/>
      <c r="AC64" s="36"/>
    </row>
    <row r="65" spans="2:29">
      <c r="B65" s="8" t="str">
        <f>L65</f>
        <v>Drahokoupil</v>
      </c>
      <c r="C65" s="29" t="s">
        <v>3</v>
      </c>
      <c r="D65" s="8" t="str">
        <f>L66</f>
        <v>Zrza</v>
      </c>
      <c r="E65" s="4">
        <v>0</v>
      </c>
      <c r="F65" s="4" t="s">
        <v>5</v>
      </c>
      <c r="G65" s="4">
        <v>2</v>
      </c>
      <c r="H65" s="4">
        <v>12</v>
      </c>
      <c r="I65" s="4" t="s">
        <v>5</v>
      </c>
      <c r="J65" s="4">
        <v>22</v>
      </c>
      <c r="L65" s="47" t="s">
        <v>119</v>
      </c>
      <c r="M65" s="29">
        <f>SUM(H65,J67,H68)</f>
        <v>29</v>
      </c>
      <c r="N65" s="29" t="s">
        <v>5</v>
      </c>
      <c r="O65" s="29">
        <f>SUM(J65,H67,J68)</f>
        <v>66</v>
      </c>
      <c r="P65" s="29">
        <f t="shared" ref="P65:P67" si="18">M65-O65</f>
        <v>-37</v>
      </c>
      <c r="Q65" s="29">
        <f>SUM(E65,G67,E68)</f>
        <v>0</v>
      </c>
      <c r="R65" s="29">
        <f t="shared" ref="R65:R67" si="19">Q65+(P65/100)</f>
        <v>-0.37</v>
      </c>
      <c r="S65" s="29">
        <f t="shared" ref="S65:S67" si="20">RANK(R65,$R$64:$R$67,0)</f>
        <v>4</v>
      </c>
      <c r="U65" s="33" t="s">
        <v>55</v>
      </c>
      <c r="V65" s="112" t="str">
        <f>IF(S24=2,L24,IF(S25=2,L25,IF(S26=2,L26,IF(S27=2,L27,"NEODEHRÁNO"))))</f>
        <v>Bršťák</v>
      </c>
      <c r="W65" s="112"/>
      <c r="X65" s="9"/>
      <c r="Y65" s="10"/>
      <c r="Z65" s="34"/>
      <c r="AA65" s="35"/>
      <c r="AC65" s="36"/>
    </row>
    <row r="66" spans="2:29">
      <c r="B66" s="8" t="str">
        <f>L67</f>
        <v>Uhlík</v>
      </c>
      <c r="C66" s="29" t="s">
        <v>3</v>
      </c>
      <c r="D66" s="8" t="str">
        <f>L66</f>
        <v>Zrza</v>
      </c>
      <c r="E66" s="4">
        <v>1</v>
      </c>
      <c r="F66" s="4" t="s">
        <v>5</v>
      </c>
      <c r="G66" s="4">
        <v>1</v>
      </c>
      <c r="H66" s="4">
        <v>21</v>
      </c>
      <c r="I66" s="4" t="s">
        <v>5</v>
      </c>
      <c r="J66" s="4">
        <v>19</v>
      </c>
      <c r="L66" s="54" t="s">
        <v>120</v>
      </c>
      <c r="M66" s="29">
        <f>SUM(J65,J66,H69)</f>
        <v>48</v>
      </c>
      <c r="N66" s="29" t="s">
        <v>5</v>
      </c>
      <c r="O66" s="29">
        <f>SUM(H65,H66,J69)</f>
        <v>55</v>
      </c>
      <c r="P66" s="29">
        <f t="shared" si="18"/>
        <v>-7</v>
      </c>
      <c r="Q66" s="29">
        <f>SUM(G65,G66,E69)</f>
        <v>3</v>
      </c>
      <c r="R66" s="29">
        <f t="shared" si="19"/>
        <v>2.93</v>
      </c>
      <c r="S66" s="29">
        <f t="shared" si="20"/>
        <v>3</v>
      </c>
      <c r="V66" s="19"/>
      <c r="W66" s="20"/>
      <c r="X66" s="9"/>
      <c r="Y66" s="10"/>
      <c r="Z66" s="34"/>
      <c r="AA66" s="35"/>
      <c r="AC66" s="36"/>
    </row>
    <row r="67" spans="2:29">
      <c r="B67" s="8" t="str">
        <f>L64</f>
        <v>Franta</v>
      </c>
      <c r="C67" s="29" t="s">
        <v>3</v>
      </c>
      <c r="D67" s="8" t="str">
        <f>L65</f>
        <v>Drahokoupil</v>
      </c>
      <c r="E67" s="4">
        <v>2</v>
      </c>
      <c r="F67" s="4" t="s">
        <v>5</v>
      </c>
      <c r="G67" s="4">
        <v>0</v>
      </c>
      <c r="H67" s="4">
        <v>22</v>
      </c>
      <c r="I67" s="4" t="s">
        <v>5</v>
      </c>
      <c r="J67" s="4">
        <v>8</v>
      </c>
      <c r="L67" s="43" t="s">
        <v>121</v>
      </c>
      <c r="M67" s="29">
        <f>SUM(J64,H66,J68)</f>
        <v>52</v>
      </c>
      <c r="N67" s="29" t="s">
        <v>5</v>
      </c>
      <c r="O67" s="29">
        <f>SUM(H64,J66,H68)</f>
        <v>50</v>
      </c>
      <c r="P67" s="29">
        <f t="shared" si="18"/>
        <v>2</v>
      </c>
      <c r="Q67" s="29">
        <f>SUM(G64,E66,G68)</f>
        <v>3</v>
      </c>
      <c r="R67" s="29">
        <f t="shared" si="19"/>
        <v>3.02</v>
      </c>
      <c r="S67" s="29">
        <f t="shared" si="20"/>
        <v>2</v>
      </c>
      <c r="V67" s="19"/>
      <c r="W67" s="21"/>
      <c r="X67" s="9"/>
      <c r="Y67" s="10"/>
      <c r="Z67" s="34"/>
      <c r="AA67" s="35"/>
      <c r="AC67" s="36"/>
    </row>
    <row r="68" spans="2:29">
      <c r="B68" s="8" t="str">
        <f>L65</f>
        <v>Drahokoupil</v>
      </c>
      <c r="C68" s="29" t="s">
        <v>3</v>
      </c>
      <c r="D68" s="8" t="str">
        <f>L67</f>
        <v>Uhlík</v>
      </c>
      <c r="E68" s="4">
        <v>0</v>
      </c>
      <c r="F68" s="4" t="s">
        <v>5</v>
      </c>
      <c r="G68" s="4">
        <v>2</v>
      </c>
      <c r="H68" s="4">
        <v>9</v>
      </c>
      <c r="I68" s="4" t="s">
        <v>5</v>
      </c>
      <c r="J68" s="4">
        <v>22</v>
      </c>
      <c r="L68" s="3"/>
      <c r="M68" s="7">
        <f>SUM(M64:M67)</f>
        <v>195</v>
      </c>
      <c r="N68" s="6">
        <f>M68-O68</f>
        <v>0</v>
      </c>
      <c r="O68" s="7">
        <f>SUM(O64:O67)</f>
        <v>195</v>
      </c>
      <c r="P68" s="30"/>
      <c r="Q68" s="30"/>
      <c r="R68" s="30"/>
      <c r="S68" s="30"/>
      <c r="V68" s="19"/>
      <c r="W68" s="21"/>
      <c r="X68" s="122" t="str">
        <f>V71</f>
        <v>Grohmann</v>
      </c>
      <c r="Y68" s="123"/>
      <c r="Z68" s="34"/>
      <c r="AA68" s="35"/>
      <c r="AC68" s="36"/>
    </row>
    <row r="69" spans="2:29">
      <c r="B69" s="8" t="str">
        <f>L66</f>
        <v>Zrza</v>
      </c>
      <c r="C69" s="29" t="s">
        <v>3</v>
      </c>
      <c r="D69" s="8" t="str">
        <f>L64</f>
        <v>Franta</v>
      </c>
      <c r="E69" s="4">
        <v>0</v>
      </c>
      <c r="F69" s="4" t="s">
        <v>5</v>
      </c>
      <c r="G69" s="4">
        <v>2</v>
      </c>
      <c r="H69" s="4">
        <v>7</v>
      </c>
      <c r="I69" s="4" t="s">
        <v>5</v>
      </c>
      <c r="J69" s="4">
        <v>22</v>
      </c>
      <c r="L69" s="3"/>
      <c r="M69" s="30"/>
      <c r="N69" s="30"/>
      <c r="O69" s="30"/>
      <c r="P69" s="30"/>
      <c r="Q69" s="30"/>
      <c r="R69" s="30"/>
      <c r="S69" s="30"/>
      <c r="V69" s="19"/>
      <c r="W69" s="21"/>
      <c r="X69" s="11" t="s">
        <v>16</v>
      </c>
      <c r="Y69" s="15"/>
      <c r="Z69" s="34"/>
      <c r="AA69" s="35"/>
      <c r="AC69" s="36"/>
    </row>
    <row r="70" spans="2:29">
      <c r="B70" s="8"/>
      <c r="C70" s="29"/>
      <c r="D70" s="8"/>
      <c r="E70" s="4"/>
      <c r="F70" s="4"/>
      <c r="G70" s="4"/>
      <c r="H70" s="4"/>
      <c r="I70" s="4"/>
      <c r="J70" s="4"/>
      <c r="L70" s="3"/>
      <c r="M70" s="30"/>
      <c r="N70" s="30"/>
      <c r="O70" s="30"/>
      <c r="P70" s="30"/>
      <c r="Q70" s="30"/>
      <c r="R70" s="30"/>
      <c r="S70" s="30"/>
      <c r="V70" s="19"/>
      <c r="W70" s="21"/>
      <c r="X70" s="9"/>
      <c r="Y70" s="12"/>
      <c r="Z70" s="34"/>
      <c r="AA70" s="35"/>
      <c r="AC70" s="36"/>
    </row>
    <row r="71" spans="2:29">
      <c r="B71" s="8"/>
      <c r="C71" s="29"/>
      <c r="D71" s="8"/>
      <c r="E71" s="4"/>
      <c r="F71" s="4"/>
      <c r="G71" s="4"/>
      <c r="H71" s="4"/>
      <c r="I71" s="4"/>
      <c r="J71" s="4"/>
      <c r="L71" s="3"/>
      <c r="M71" s="30"/>
      <c r="N71" s="30"/>
      <c r="O71" s="30"/>
      <c r="P71" s="30"/>
      <c r="Q71" s="30"/>
      <c r="R71" s="30"/>
      <c r="S71" s="30"/>
      <c r="U71" s="33" t="s">
        <v>66</v>
      </c>
      <c r="V71" s="112" t="str">
        <f>IF(S54=1,L54,IF(S55=1,L55,IF(S56=1,L56,IF(S57=1,L57,"NEODEHRÁNO"))))</f>
        <v>Grohmann</v>
      </c>
      <c r="W71" s="113"/>
      <c r="X71" s="9"/>
      <c r="Y71" s="9"/>
      <c r="Z71" s="34"/>
      <c r="AA71" s="35"/>
      <c r="AC71" s="36"/>
    </row>
    <row r="72" spans="2:29">
      <c r="B72" s="8"/>
      <c r="C72" s="29"/>
      <c r="D72" s="8"/>
      <c r="E72" s="4"/>
      <c r="F72" s="4"/>
      <c r="G72" s="4"/>
      <c r="H72" s="4"/>
      <c r="I72" s="4"/>
      <c r="J72" s="4"/>
      <c r="L72" s="31" t="s">
        <v>53</v>
      </c>
      <c r="M72" s="139"/>
      <c r="N72" s="139"/>
      <c r="O72" s="139"/>
      <c r="P72" s="30"/>
      <c r="Q72" s="30"/>
      <c r="R72" s="30"/>
      <c r="S72" s="30"/>
      <c r="Z72" s="32"/>
      <c r="AA72" s="36"/>
      <c r="AC72" s="36"/>
    </row>
    <row r="73" spans="2:29">
      <c r="B73" s="8"/>
      <c r="C73" s="29"/>
      <c r="D73" s="8"/>
      <c r="E73" s="4"/>
      <c r="F73" s="4"/>
      <c r="G73" s="4"/>
      <c r="H73" s="4"/>
      <c r="I73" s="4"/>
      <c r="J73" s="4"/>
      <c r="L73" s="4" t="s">
        <v>9</v>
      </c>
      <c r="M73" s="138" t="s">
        <v>10</v>
      </c>
      <c r="N73" s="138"/>
      <c r="O73" s="138"/>
      <c r="P73" s="5" t="s">
        <v>11</v>
      </c>
      <c r="Q73" s="29" t="s">
        <v>12</v>
      </c>
      <c r="R73" s="29" t="s">
        <v>13</v>
      </c>
      <c r="S73" s="29" t="s">
        <v>0</v>
      </c>
      <c r="Z73" s="32"/>
      <c r="AA73" s="36"/>
      <c r="AC73" s="36"/>
    </row>
    <row r="74" spans="2:29">
      <c r="B74" s="8" t="str">
        <f>L74</f>
        <v>Fürst</v>
      </c>
      <c r="C74" s="29" t="s">
        <v>3</v>
      </c>
      <c r="D74" s="8" t="str">
        <f>L77</f>
        <v>Rzeplinski</v>
      </c>
      <c r="E74" s="4">
        <v>2</v>
      </c>
      <c r="F74" s="4" t="s">
        <v>5</v>
      </c>
      <c r="G74" s="4">
        <v>0</v>
      </c>
      <c r="H74" s="4">
        <v>22</v>
      </c>
      <c r="I74" s="4" t="s">
        <v>5</v>
      </c>
      <c r="J74" s="4">
        <v>15</v>
      </c>
      <c r="L74" s="54" t="s">
        <v>122</v>
      </c>
      <c r="M74" s="29">
        <f>SUM(H74,H77,J79)</f>
        <v>66</v>
      </c>
      <c r="N74" s="30" t="s">
        <v>5</v>
      </c>
      <c r="O74" s="29">
        <f>SUM(J74,J77,H79)</f>
        <v>35</v>
      </c>
      <c r="P74" s="29">
        <f>M74-O74</f>
        <v>31</v>
      </c>
      <c r="Q74" s="29">
        <f>SUM(E74,E77,G79)</f>
        <v>6</v>
      </c>
      <c r="R74" s="29">
        <f>Q74+(P74/100)</f>
        <v>6.31</v>
      </c>
      <c r="S74" s="29">
        <f>RANK(R74,$R$74:$R$77,0)</f>
        <v>1</v>
      </c>
      <c r="Z74" s="32"/>
      <c r="AA74" s="36"/>
      <c r="AB74" s="129" t="str">
        <f>Z62</f>
        <v>Grohmann</v>
      </c>
      <c r="AC74" s="136"/>
    </row>
    <row r="75" spans="2:29">
      <c r="B75" s="8" t="str">
        <f>L75</f>
        <v>Balín T.</v>
      </c>
      <c r="C75" s="29" t="s">
        <v>3</v>
      </c>
      <c r="D75" s="8" t="str">
        <f>L76</f>
        <v>Češner</v>
      </c>
      <c r="E75" s="4">
        <v>2</v>
      </c>
      <c r="F75" s="4" t="s">
        <v>5</v>
      </c>
      <c r="G75" s="4">
        <v>0</v>
      </c>
      <c r="H75" s="4">
        <v>22</v>
      </c>
      <c r="I75" s="4" t="s">
        <v>5</v>
      </c>
      <c r="J75" s="4">
        <v>13</v>
      </c>
      <c r="L75" s="41" t="s">
        <v>123</v>
      </c>
      <c r="M75" s="29">
        <f>SUM(H75,J77,H78)</f>
        <v>33</v>
      </c>
      <c r="N75" s="29" t="s">
        <v>5</v>
      </c>
      <c r="O75" s="29">
        <f>SUM(J75,H77,J78)</f>
        <v>57</v>
      </c>
      <c r="P75" s="29">
        <f t="shared" ref="P75:P77" si="21">M75-O75</f>
        <v>-24</v>
      </c>
      <c r="Q75" s="29">
        <f>SUM(E75,G77,E78)</f>
        <v>2</v>
      </c>
      <c r="R75" s="29">
        <f t="shared" ref="R75:R77" si="22">Q75+(P75/100)</f>
        <v>1.76</v>
      </c>
      <c r="S75" s="29">
        <f t="shared" ref="S75:S77" si="23">RANK(R75,$R$74:$R$77,0)</f>
        <v>3</v>
      </c>
      <c r="Z75" s="32"/>
      <c r="AA75" s="36"/>
    </row>
    <row r="76" spans="2:29">
      <c r="B76" s="8" t="str">
        <f>L77</f>
        <v>Rzeplinski</v>
      </c>
      <c r="C76" s="29" t="s">
        <v>3</v>
      </c>
      <c r="D76" s="8" t="str">
        <f>L76</f>
        <v>Češner</v>
      </c>
      <c r="E76" s="4">
        <v>2</v>
      </c>
      <c r="F76" s="4" t="s">
        <v>5</v>
      </c>
      <c r="G76" s="4">
        <v>0</v>
      </c>
      <c r="H76" s="4">
        <v>22</v>
      </c>
      <c r="I76" s="4" t="s">
        <v>5</v>
      </c>
      <c r="J76" s="4">
        <v>4</v>
      </c>
      <c r="L76" s="41" t="s">
        <v>124</v>
      </c>
      <c r="M76" s="29">
        <f>SUM(J75,J76,H79)</f>
        <v>28</v>
      </c>
      <c r="N76" s="29" t="s">
        <v>5</v>
      </c>
      <c r="O76" s="29">
        <f>SUM(H75,H76,J79)</f>
        <v>66</v>
      </c>
      <c r="P76" s="29">
        <f t="shared" si="21"/>
        <v>-38</v>
      </c>
      <c r="Q76" s="29">
        <f>SUM(G75,G76,E79)</f>
        <v>0</v>
      </c>
      <c r="R76" s="29">
        <f t="shared" si="22"/>
        <v>-0.38</v>
      </c>
      <c r="S76" s="29">
        <f>RANK(R76,$R$74:$R$77,0)</f>
        <v>4</v>
      </c>
      <c r="Z76" s="32"/>
      <c r="AA76" s="36"/>
    </row>
    <row r="77" spans="2:29">
      <c r="B77" s="8" t="str">
        <f>L74</f>
        <v>Fürst</v>
      </c>
      <c r="C77" s="29" t="s">
        <v>3</v>
      </c>
      <c r="D77" s="8" t="str">
        <f>L75</f>
        <v>Balín T.</v>
      </c>
      <c r="E77" s="4">
        <v>2</v>
      </c>
      <c r="F77" s="4" t="s">
        <v>5</v>
      </c>
      <c r="G77" s="4">
        <v>0</v>
      </c>
      <c r="H77" s="4">
        <v>22</v>
      </c>
      <c r="I77" s="74" t="s">
        <v>5</v>
      </c>
      <c r="J77" s="4">
        <v>9</v>
      </c>
      <c r="L77" s="43" t="s">
        <v>125</v>
      </c>
      <c r="M77" s="29">
        <f>SUM(J74,H76,J78)</f>
        <v>59</v>
      </c>
      <c r="N77" s="29" t="s">
        <v>5</v>
      </c>
      <c r="O77" s="29">
        <f>SUM(H74,J76,H78)</f>
        <v>28</v>
      </c>
      <c r="P77" s="29">
        <f t="shared" si="21"/>
        <v>31</v>
      </c>
      <c r="Q77" s="29">
        <f>SUM(G74,E76,G78)</f>
        <v>4</v>
      </c>
      <c r="R77" s="29">
        <f t="shared" si="22"/>
        <v>4.3099999999999996</v>
      </c>
      <c r="S77" s="29">
        <f t="shared" si="23"/>
        <v>2</v>
      </c>
      <c r="U77" s="33" t="s">
        <v>18</v>
      </c>
      <c r="V77" s="134" t="str">
        <f>IF(S14=2,L14,IF(S15=2,L15,IF(S16=2,L16,IF(S17=2,L17,"NEODEHRÁNO"))))</f>
        <v>Fousek</v>
      </c>
      <c r="W77" s="134"/>
      <c r="X77" s="9"/>
      <c r="Y77" s="9"/>
      <c r="Z77" s="34"/>
      <c r="AA77" s="35"/>
    </row>
    <row r="78" spans="2:29">
      <c r="B78" s="8" t="str">
        <f>L75</f>
        <v>Balín T.</v>
      </c>
      <c r="C78" s="29" t="s">
        <v>3</v>
      </c>
      <c r="D78" s="8" t="str">
        <f>L77</f>
        <v>Rzeplinski</v>
      </c>
      <c r="E78" s="4">
        <v>0</v>
      </c>
      <c r="F78" s="4" t="s">
        <v>5</v>
      </c>
      <c r="G78" s="4">
        <v>2</v>
      </c>
      <c r="H78" s="4">
        <v>2</v>
      </c>
      <c r="I78" s="4" t="s">
        <v>5</v>
      </c>
      <c r="J78" s="4">
        <v>22</v>
      </c>
      <c r="L78" s="3"/>
      <c r="M78" s="7">
        <f>SUM(M74:M77)</f>
        <v>186</v>
      </c>
      <c r="N78" s="6">
        <f>M78-O78</f>
        <v>0</v>
      </c>
      <c r="O78" s="7">
        <f>SUM(O74:O77)</f>
        <v>186</v>
      </c>
      <c r="P78" s="30"/>
      <c r="Q78" s="30"/>
      <c r="R78" s="30"/>
      <c r="S78" s="30"/>
      <c r="V78" s="19"/>
      <c r="W78" s="20"/>
      <c r="X78" s="9"/>
      <c r="Y78" s="9"/>
      <c r="Z78" s="34"/>
      <c r="AA78" s="35"/>
    </row>
    <row r="79" spans="2:29">
      <c r="B79" s="8" t="str">
        <f>L76</f>
        <v>Češner</v>
      </c>
      <c r="C79" s="29" t="s">
        <v>3</v>
      </c>
      <c r="D79" s="8" t="str">
        <f>L74</f>
        <v>Fürst</v>
      </c>
      <c r="E79" s="4">
        <v>0</v>
      </c>
      <c r="F79" s="4" t="s">
        <v>5</v>
      </c>
      <c r="G79" s="4">
        <v>2</v>
      </c>
      <c r="H79" s="4">
        <v>11</v>
      </c>
      <c r="I79" s="4" t="s">
        <v>5</v>
      </c>
      <c r="J79" s="4">
        <v>22</v>
      </c>
      <c r="L79" s="3"/>
      <c r="M79" s="30"/>
      <c r="N79" s="30"/>
      <c r="O79" s="30"/>
      <c r="P79" s="30"/>
      <c r="Q79" s="30"/>
      <c r="R79" s="30"/>
      <c r="S79" s="30"/>
      <c r="V79" s="19"/>
      <c r="W79" s="21"/>
      <c r="X79" s="9"/>
      <c r="Y79" s="9"/>
      <c r="Z79" s="34"/>
      <c r="AA79" s="35"/>
    </row>
    <row r="80" spans="2:29">
      <c r="B80" s="8"/>
      <c r="C80" s="29"/>
      <c r="D80" s="8"/>
      <c r="E80" s="29"/>
      <c r="F80" s="29"/>
      <c r="G80" s="29"/>
      <c r="H80" s="29"/>
      <c r="I80" s="29"/>
      <c r="J80" s="29"/>
      <c r="L80" s="3"/>
      <c r="M80" s="30"/>
      <c r="N80" s="30"/>
      <c r="O80" s="30"/>
      <c r="P80" s="30"/>
      <c r="Q80" s="30"/>
      <c r="R80" s="30"/>
      <c r="S80" s="30"/>
      <c r="V80" s="19"/>
      <c r="W80" s="21"/>
      <c r="X80" s="120" t="str">
        <f>V77</f>
        <v>Fousek</v>
      </c>
      <c r="Y80" s="116"/>
      <c r="Z80" s="34"/>
      <c r="AA80" s="35"/>
    </row>
    <row r="81" spans="21:27">
      <c r="V81" s="19"/>
      <c r="W81" s="21"/>
      <c r="X81" s="11" t="s">
        <v>16</v>
      </c>
      <c r="Y81" s="14"/>
      <c r="Z81" s="34"/>
      <c r="AA81" s="35"/>
    </row>
    <row r="82" spans="21:27">
      <c r="V82" s="19"/>
      <c r="W82" s="21"/>
      <c r="X82" s="9"/>
      <c r="Y82" s="10"/>
      <c r="Z82" s="34"/>
      <c r="AA82" s="35"/>
    </row>
    <row r="83" spans="21:27">
      <c r="U83" s="33" t="s">
        <v>67</v>
      </c>
      <c r="V83" s="112" t="str">
        <f>IF(S64=1,L64,IF(S65=1,L65,IF(S66=1,L66,IF(S67=1,L67,"NEODEHRÁNO"))))</f>
        <v>Franta</v>
      </c>
      <c r="W83" s="113"/>
      <c r="X83" s="9"/>
      <c r="Y83" s="10"/>
      <c r="Z83" s="34"/>
      <c r="AA83" s="35"/>
    </row>
    <row r="84" spans="21:27">
      <c r="V84" s="19" t="s">
        <v>16</v>
      </c>
      <c r="W84" s="22"/>
      <c r="X84" s="12"/>
      <c r="Y84" s="10"/>
      <c r="Z84" s="34"/>
      <c r="AA84" s="35"/>
    </row>
    <row r="85" spans="21:27">
      <c r="V85" s="19"/>
      <c r="W85" s="23"/>
      <c r="X85" s="12"/>
      <c r="Y85" s="10"/>
      <c r="Z85" s="34"/>
      <c r="AA85" s="35"/>
    </row>
    <row r="86" spans="21:27">
      <c r="U86" s="137" t="str">
        <f>V83</f>
        <v>Franta</v>
      </c>
      <c r="V86" s="137"/>
      <c r="W86" s="132"/>
      <c r="X86" s="132"/>
      <c r="Y86" s="10"/>
      <c r="Z86" s="117" t="str">
        <f>X92</f>
        <v>Fürst</v>
      </c>
      <c r="AA86" s="130"/>
    </row>
    <row r="87" spans="21:27">
      <c r="V87" s="19"/>
      <c r="W87" s="131"/>
      <c r="X87" s="131"/>
      <c r="Y87" s="10"/>
      <c r="Z87" s="114"/>
      <c r="AA87" s="115"/>
    </row>
    <row r="88" spans="21:27">
      <c r="V88" s="19"/>
      <c r="W88" s="19"/>
      <c r="X88" s="9"/>
      <c r="Y88" s="10"/>
      <c r="Z88" s="13"/>
      <c r="AA88" s="13"/>
    </row>
    <row r="89" spans="21:27">
      <c r="U89" s="33" t="s">
        <v>19</v>
      </c>
      <c r="V89" s="112" t="str">
        <f>IF(S5=2,L5,IF(S6=2,L6,IF(S7=2,L7,IF(S8=2,L8,"NEODEHRÁNO"))))</f>
        <v>Pejřimovský</v>
      </c>
      <c r="W89" s="112"/>
      <c r="X89" s="9"/>
      <c r="Y89" s="10"/>
      <c r="Z89" s="13"/>
      <c r="AA89" s="13"/>
    </row>
    <row r="90" spans="21:27">
      <c r="V90" s="19" t="s">
        <v>16</v>
      </c>
      <c r="W90" s="20"/>
      <c r="X90" s="9"/>
      <c r="Y90" s="10"/>
      <c r="Z90" s="13"/>
      <c r="AA90" s="13"/>
    </row>
    <row r="91" spans="21:27">
      <c r="V91" s="19"/>
      <c r="W91" s="21"/>
      <c r="X91" s="9"/>
      <c r="Y91" s="10"/>
      <c r="Z91" s="13"/>
      <c r="AA91" s="13"/>
    </row>
    <row r="92" spans="21:27">
      <c r="V92" s="19"/>
      <c r="W92" s="21"/>
      <c r="X92" s="122" t="str">
        <f>V95</f>
        <v>Fürst</v>
      </c>
      <c r="Y92" s="123"/>
      <c r="Z92" s="13"/>
      <c r="AA92" s="13"/>
    </row>
    <row r="93" spans="21:27">
      <c r="V93" s="19"/>
      <c r="W93" s="21"/>
      <c r="X93" s="11" t="s">
        <v>16</v>
      </c>
      <c r="Y93" s="15"/>
      <c r="Z93" s="13"/>
      <c r="AA93" s="13"/>
    </row>
    <row r="94" spans="21:27">
      <c r="V94" s="19"/>
      <c r="W94" s="21"/>
      <c r="X94" s="9"/>
      <c r="Y94" s="12"/>
      <c r="Z94" s="13"/>
      <c r="AA94" s="13"/>
    </row>
    <row r="95" spans="21:27">
      <c r="U95" s="33" t="s">
        <v>68</v>
      </c>
      <c r="V95" s="112" t="str">
        <f>IF(S74=1,L74,IF(S75=1,L75,IF(S76=1,L76,IF(S77=1,L77,"NEODEHRÁNO"))))</f>
        <v>Fürst</v>
      </c>
      <c r="W95" s="113"/>
      <c r="X95" s="9"/>
      <c r="Y95" s="9"/>
      <c r="Z95" s="13"/>
      <c r="AA95" s="13"/>
    </row>
    <row r="101" spans="21:27">
      <c r="U101" s="33" t="s">
        <v>21</v>
      </c>
      <c r="V101" s="134" t="str">
        <f>IF(S5=3,L5,IF(S6=3,L6,IF(S7=3,L7,IF(S8=3,L8,"NEODEHRÁNO"))))</f>
        <v>Balín M.</v>
      </c>
      <c r="W101" s="134"/>
      <c r="X101" s="9"/>
      <c r="Y101" s="9"/>
      <c r="Z101" s="13"/>
      <c r="AA101" s="13"/>
    </row>
    <row r="102" spans="21:27">
      <c r="V102" s="19" t="s">
        <v>16</v>
      </c>
      <c r="W102" s="20"/>
      <c r="X102" s="9"/>
      <c r="Y102" s="9"/>
      <c r="Z102" s="13"/>
      <c r="AA102" s="13"/>
    </row>
    <row r="103" spans="21:27">
      <c r="V103" s="19"/>
      <c r="W103" s="21"/>
      <c r="X103" s="9"/>
      <c r="Y103" s="9"/>
      <c r="Z103" s="13"/>
      <c r="AA103" s="13"/>
    </row>
    <row r="104" spans="21:27">
      <c r="V104" s="19"/>
      <c r="W104" s="21"/>
      <c r="X104" s="120" t="str">
        <f>V107</f>
        <v>Češner</v>
      </c>
      <c r="Y104" s="116"/>
      <c r="Z104" s="13"/>
      <c r="AA104" s="13"/>
    </row>
    <row r="105" spans="21:27">
      <c r="V105" s="19"/>
      <c r="W105" s="21"/>
      <c r="X105" s="11" t="s">
        <v>16</v>
      </c>
      <c r="Y105" s="14"/>
      <c r="Z105" s="13"/>
      <c r="AA105" s="13"/>
    </row>
    <row r="106" spans="21:27">
      <c r="V106" s="19"/>
      <c r="W106" s="21"/>
      <c r="X106" s="9"/>
      <c r="Y106" s="10"/>
      <c r="Z106" s="13"/>
      <c r="AA106" s="13"/>
    </row>
    <row r="107" spans="21:27">
      <c r="U107" s="33" t="s">
        <v>69</v>
      </c>
      <c r="V107" s="112" t="str">
        <f>IF(S74=4,L74,IF(S75=4,L75,IF(S76=4,L76,IF(S77=4,L77,"NEODEHRÁNO"))))</f>
        <v>Češner</v>
      </c>
      <c r="W107" s="113"/>
      <c r="X107" s="9"/>
      <c r="Y107" s="10"/>
      <c r="Z107" s="13"/>
      <c r="AA107" s="13"/>
    </row>
    <row r="108" spans="21:27">
      <c r="V108" s="19" t="s">
        <v>16</v>
      </c>
      <c r="W108" s="22"/>
      <c r="X108" s="12"/>
      <c r="Y108" s="10"/>
      <c r="Z108" s="13"/>
      <c r="AA108" s="13"/>
    </row>
    <row r="109" spans="21:27">
      <c r="V109" s="19"/>
      <c r="W109" s="23"/>
      <c r="X109" s="12"/>
      <c r="Y109" s="10"/>
      <c r="Z109" s="13"/>
      <c r="AA109" s="13"/>
    </row>
    <row r="110" spans="21:27">
      <c r="U110" s="137" t="str">
        <f>V101</f>
        <v>Balín M.</v>
      </c>
      <c r="V110" s="137"/>
      <c r="W110" s="132"/>
      <c r="X110" s="132"/>
      <c r="Y110" s="10"/>
      <c r="Z110" s="117" t="str">
        <f>X116</f>
        <v>Mátl</v>
      </c>
      <c r="AA110" s="118"/>
    </row>
    <row r="111" spans="21:27">
      <c r="V111" s="19"/>
      <c r="W111" s="131"/>
      <c r="X111" s="131"/>
      <c r="Y111" s="10"/>
      <c r="Z111" s="114"/>
      <c r="AA111" s="133"/>
    </row>
    <row r="112" spans="21:27">
      <c r="V112" s="19"/>
      <c r="W112" s="19"/>
      <c r="X112" s="9"/>
      <c r="Y112" s="10"/>
      <c r="Z112" s="34"/>
      <c r="AA112" s="35"/>
    </row>
    <row r="113" spans="21:29">
      <c r="U113" s="33" t="s">
        <v>24</v>
      </c>
      <c r="V113" s="112" t="str">
        <f>IF(S14=3,L14,IF(S15=3,L15,IF(S16=3,L16,IF(S17=3,L17,"NEODEHRÁNO"))))</f>
        <v>Mátl</v>
      </c>
      <c r="W113" s="112"/>
      <c r="X113" s="9"/>
      <c r="Y113" s="10"/>
      <c r="Z113" s="34"/>
      <c r="AA113" s="35"/>
    </row>
    <row r="114" spans="21:29">
      <c r="V114" s="19" t="s">
        <v>16</v>
      </c>
      <c r="W114" s="20"/>
      <c r="X114" s="9"/>
      <c r="Y114" s="10"/>
      <c r="Z114" s="34"/>
      <c r="AA114" s="35"/>
    </row>
    <row r="115" spans="21:29">
      <c r="V115" s="19"/>
      <c r="W115" s="21"/>
      <c r="X115" s="9"/>
      <c r="Y115" s="10"/>
      <c r="Z115" s="34"/>
      <c r="AA115" s="35"/>
    </row>
    <row r="116" spans="21:29">
      <c r="V116" s="19"/>
      <c r="W116" s="21"/>
      <c r="X116" s="122" t="str">
        <f>V113</f>
        <v>Mátl</v>
      </c>
      <c r="Y116" s="123"/>
      <c r="Z116" s="34"/>
      <c r="AA116" s="35"/>
    </row>
    <row r="117" spans="21:29">
      <c r="V117" s="19"/>
      <c r="W117" s="21"/>
      <c r="X117" s="11" t="s">
        <v>16</v>
      </c>
      <c r="Y117" s="15"/>
      <c r="Z117" s="34"/>
      <c r="AA117" s="35"/>
    </row>
    <row r="118" spans="21:29">
      <c r="V118" s="19"/>
      <c r="W118" s="21"/>
      <c r="X118" s="9"/>
      <c r="Y118" s="12"/>
      <c r="Z118" s="34"/>
      <c r="AA118" s="35"/>
    </row>
    <row r="119" spans="21:29">
      <c r="U119" s="33" t="s">
        <v>70</v>
      </c>
      <c r="V119" s="112" t="str">
        <f>IF(S64=4,L64,IF(S65=4,L65,IF(S66=4,L66,IF(S67=4,L67,"NEODEHRÁNO"))))</f>
        <v>Drahokoupil</v>
      </c>
      <c r="W119" s="113"/>
      <c r="X119" s="9"/>
      <c r="Y119" s="9"/>
      <c r="Z119" s="34"/>
      <c r="AA119" s="35"/>
    </row>
    <row r="120" spans="21:29">
      <c r="Z120" s="32"/>
      <c r="AA120" s="36"/>
    </row>
    <row r="121" spans="21:29">
      <c r="Z121" s="32"/>
      <c r="AA121" s="36"/>
    </row>
    <row r="122" spans="21:29">
      <c r="Z122" s="32"/>
      <c r="AA122" s="36"/>
      <c r="AB122" s="129" t="str">
        <f>Z134</f>
        <v>Kalkuš</v>
      </c>
      <c r="AC122" s="128"/>
    </row>
    <row r="123" spans="21:29">
      <c r="Z123" s="32"/>
      <c r="AA123" s="36"/>
      <c r="AC123" s="37"/>
    </row>
    <row r="124" spans="21:29">
      <c r="Z124" s="32"/>
      <c r="AA124" s="36"/>
      <c r="AC124" s="36"/>
    </row>
    <row r="125" spans="21:29">
      <c r="U125" s="33" t="s">
        <v>58</v>
      </c>
      <c r="V125" s="134" t="str">
        <f>IF(S24=3,L24,IF(S25=3,L25,IF(S26=3,L26,IF(S27=3,L27,"NEODEHRÁNO"))))</f>
        <v>Šilhan</v>
      </c>
      <c r="W125" s="134"/>
      <c r="X125" s="9"/>
      <c r="Y125" s="9"/>
      <c r="Z125" s="34"/>
      <c r="AA125" s="35"/>
      <c r="AC125" s="36"/>
    </row>
    <row r="126" spans="21:29">
      <c r="V126" s="19"/>
      <c r="W126" s="20"/>
      <c r="X126" s="9"/>
      <c r="Y126" s="9"/>
      <c r="Z126" s="34"/>
      <c r="AA126" s="35"/>
      <c r="AC126" s="36"/>
    </row>
    <row r="127" spans="21:29">
      <c r="V127" s="19"/>
      <c r="W127" s="21"/>
      <c r="X127" s="9"/>
      <c r="Y127" s="9"/>
      <c r="Z127" s="34"/>
      <c r="AA127" s="35"/>
      <c r="AC127" s="36"/>
    </row>
    <row r="128" spans="21:29">
      <c r="V128" s="19"/>
      <c r="W128" s="21"/>
      <c r="X128" s="120" t="str">
        <f>V125</f>
        <v>Šilhan</v>
      </c>
      <c r="Y128" s="116"/>
      <c r="Z128" s="34"/>
      <c r="AA128" s="35"/>
      <c r="AC128" s="36"/>
    </row>
    <row r="129" spans="21:29">
      <c r="V129" s="19"/>
      <c r="W129" s="21"/>
      <c r="X129" s="11" t="s">
        <v>16</v>
      </c>
      <c r="Y129" s="14"/>
      <c r="Z129" s="34"/>
      <c r="AA129" s="35"/>
      <c r="AC129" s="36"/>
    </row>
    <row r="130" spans="21:29">
      <c r="V130" s="19"/>
      <c r="W130" s="21"/>
      <c r="X130" s="9"/>
      <c r="Y130" s="10"/>
      <c r="Z130" s="34"/>
      <c r="AA130" s="35"/>
      <c r="AC130" s="36"/>
    </row>
    <row r="131" spans="21:29">
      <c r="U131" s="33" t="s">
        <v>71</v>
      </c>
      <c r="V131" s="112" t="str">
        <f>IF(S54=4,L54,IF(S55=4,L55,IF(S56=4,L56,IF(S57=4,L57,"NEODEHRÁNO"))))</f>
        <v>Vyskočil</v>
      </c>
      <c r="W131" s="113"/>
      <c r="X131" s="9"/>
      <c r="Y131" s="10"/>
      <c r="Z131" s="34"/>
      <c r="AA131" s="35"/>
      <c r="AC131" s="36"/>
    </row>
    <row r="132" spans="21:29">
      <c r="V132" s="19" t="s">
        <v>16</v>
      </c>
      <c r="W132" s="22"/>
      <c r="X132" s="12"/>
      <c r="Y132" s="10"/>
      <c r="Z132" s="34"/>
      <c r="AA132" s="35"/>
      <c r="AC132" s="36"/>
    </row>
    <row r="133" spans="21:29">
      <c r="V133" s="19"/>
      <c r="W133" s="23"/>
      <c r="X133" s="12"/>
      <c r="Y133" s="10"/>
      <c r="Z133" s="34"/>
      <c r="AA133" s="35"/>
      <c r="AC133" s="36"/>
    </row>
    <row r="134" spans="21:29">
      <c r="U134" s="137" t="str">
        <f>V131</f>
        <v>Vyskočil</v>
      </c>
      <c r="V134" s="137"/>
      <c r="W134" s="132"/>
      <c r="X134" s="132"/>
      <c r="Y134" s="10"/>
      <c r="Z134" s="117" t="str">
        <f>X140</f>
        <v>Kalkuš</v>
      </c>
      <c r="AA134" s="130"/>
      <c r="AC134" s="36"/>
    </row>
    <row r="135" spans="21:29">
      <c r="V135" s="19"/>
      <c r="W135" s="131"/>
      <c r="X135" s="131"/>
      <c r="Y135" s="10"/>
      <c r="Z135" s="114"/>
      <c r="AA135" s="115"/>
      <c r="AC135" s="36"/>
    </row>
    <row r="136" spans="21:29">
      <c r="V136" s="19"/>
      <c r="W136" s="19"/>
      <c r="X136" s="9"/>
      <c r="Y136" s="10"/>
      <c r="Z136" s="13"/>
      <c r="AA136" s="13"/>
      <c r="AC136" s="36"/>
    </row>
    <row r="137" spans="21:29">
      <c r="U137" s="33" t="s">
        <v>72</v>
      </c>
      <c r="V137" s="112" t="str">
        <f>IF(S34=3,L34,IF(S35=3,L35,IF(S36=3,L36,IF(S37=3,L37,"NEODEHRÁNO"))))</f>
        <v>Vnouček</v>
      </c>
      <c r="W137" s="112"/>
      <c r="X137" s="9"/>
      <c r="Y137" s="10"/>
      <c r="Z137" s="13"/>
      <c r="AA137" s="13"/>
      <c r="AC137" s="36"/>
    </row>
    <row r="138" spans="21:29">
      <c r="V138" s="19" t="s">
        <v>16</v>
      </c>
      <c r="W138" s="20"/>
      <c r="X138" s="9"/>
      <c r="Y138" s="10"/>
      <c r="Z138" s="13"/>
      <c r="AA138" s="13"/>
      <c r="AC138" s="36"/>
    </row>
    <row r="139" spans="21:29">
      <c r="V139" s="19"/>
      <c r="W139" s="21"/>
      <c r="X139" s="9"/>
      <c r="Y139" s="10"/>
      <c r="Z139" s="13"/>
      <c r="AA139" s="13"/>
      <c r="AC139" s="36"/>
    </row>
    <row r="140" spans="21:29">
      <c r="V140" s="19"/>
      <c r="W140" s="21"/>
      <c r="X140" s="122" t="str">
        <f>V143</f>
        <v>Kalkuš</v>
      </c>
      <c r="Y140" s="123"/>
      <c r="Z140" s="13"/>
      <c r="AA140" s="13"/>
      <c r="AC140" s="36"/>
    </row>
    <row r="141" spans="21:29">
      <c r="V141" s="19"/>
      <c r="W141" s="21"/>
      <c r="X141" s="11" t="s">
        <v>16</v>
      </c>
      <c r="Y141" s="15"/>
      <c r="Z141" s="13"/>
      <c r="AA141" s="13"/>
      <c r="AC141" s="36"/>
    </row>
    <row r="142" spans="21:29">
      <c r="V142" s="19"/>
      <c r="W142" s="21"/>
      <c r="X142" s="9"/>
      <c r="Y142" s="12"/>
      <c r="Z142" s="13"/>
      <c r="AA142" s="13"/>
      <c r="AC142" s="36"/>
    </row>
    <row r="143" spans="21:29">
      <c r="U143" s="33" t="s">
        <v>73</v>
      </c>
      <c r="V143" s="112" t="str">
        <f>IF(S44=4,L44,IF(S45=4,L45,IF(S46=4,L46,IF(S47=4,L47,"NEODEHRÁNO"))))</f>
        <v>Kalkuš</v>
      </c>
      <c r="W143" s="113"/>
      <c r="X143" s="9"/>
      <c r="Y143" s="9"/>
      <c r="Z143" s="13"/>
      <c r="AA143" s="13"/>
      <c r="AC143" s="36"/>
    </row>
    <row r="144" spans="21:29">
      <c r="AC144" s="36"/>
    </row>
    <row r="145" spans="21:31">
      <c r="AC145" s="36"/>
    </row>
    <row r="146" spans="21:31">
      <c r="AC146" s="36"/>
      <c r="AD146" s="129" t="str">
        <f>AB171</f>
        <v>Nejedlý</v>
      </c>
      <c r="AE146" s="128"/>
    </row>
    <row r="147" spans="21:31">
      <c r="AC147" s="36"/>
    </row>
    <row r="148" spans="21:31">
      <c r="AC148" s="36"/>
    </row>
    <row r="149" spans="21:31">
      <c r="AC149" s="36"/>
    </row>
    <row r="150" spans="21:31">
      <c r="U150" s="33" t="s">
        <v>74</v>
      </c>
      <c r="V150" s="134" t="str">
        <f>IF(S34=4,L34,IF(S35=4,L35,IF(S36=4,L36,IF(S37=4,L37,"NEODEHRÁNO"))))</f>
        <v>Novotný</v>
      </c>
      <c r="W150" s="134"/>
      <c r="X150" s="9"/>
      <c r="Y150" s="9"/>
      <c r="Z150" s="13"/>
      <c r="AA150" s="13"/>
      <c r="AC150" s="36"/>
    </row>
    <row r="151" spans="21:31">
      <c r="V151" s="19" t="s">
        <v>16</v>
      </c>
      <c r="W151" s="20"/>
      <c r="X151" s="9"/>
      <c r="Y151" s="9"/>
      <c r="Z151" s="13"/>
      <c r="AA151" s="13"/>
      <c r="AC151" s="36"/>
    </row>
    <row r="152" spans="21:31">
      <c r="V152" s="19"/>
      <c r="W152" s="21"/>
      <c r="X152" s="9"/>
      <c r="Y152" s="9"/>
      <c r="Z152" s="13"/>
      <c r="AA152" s="13"/>
      <c r="AC152" s="36"/>
    </row>
    <row r="153" spans="21:31">
      <c r="V153" s="19"/>
      <c r="W153" s="21"/>
      <c r="X153" s="120" t="str">
        <f>V156</f>
        <v>Nejedlý</v>
      </c>
      <c r="Y153" s="116"/>
      <c r="Z153" s="13"/>
      <c r="AA153" s="13"/>
      <c r="AC153" s="36"/>
    </row>
    <row r="154" spans="21:31">
      <c r="V154" s="19"/>
      <c r="W154" s="21"/>
      <c r="X154" s="11" t="s">
        <v>16</v>
      </c>
      <c r="Y154" s="14"/>
      <c r="Z154" s="13"/>
      <c r="AA154" s="13"/>
      <c r="AC154" s="36"/>
    </row>
    <row r="155" spans="21:31">
      <c r="V155" s="19"/>
      <c r="W155" s="21"/>
      <c r="X155" s="9"/>
      <c r="Y155" s="10"/>
      <c r="Z155" s="13"/>
      <c r="AA155" s="13"/>
      <c r="AC155" s="36"/>
    </row>
    <row r="156" spans="21:31">
      <c r="U156" s="33" t="s">
        <v>75</v>
      </c>
      <c r="V156" s="112" t="str">
        <f>IF(S44=3,L44,IF(S45=3,L45,IF(S46=3,L46,IF(S47=3,L47,"NEODEHRÁNO"))))</f>
        <v>Nejedlý</v>
      </c>
      <c r="W156" s="113"/>
      <c r="X156" s="9"/>
      <c r="Y156" s="10"/>
      <c r="Z156" s="13"/>
      <c r="AA156" s="13"/>
      <c r="AC156" s="36"/>
    </row>
    <row r="157" spans="21:31">
      <c r="V157" s="19" t="s">
        <v>16</v>
      </c>
      <c r="W157" s="22"/>
      <c r="X157" s="12"/>
      <c r="Y157" s="10"/>
      <c r="Z157" s="13"/>
      <c r="AA157" s="13"/>
      <c r="AC157" s="36"/>
    </row>
    <row r="158" spans="21:31">
      <c r="V158" s="19"/>
      <c r="W158" s="23"/>
      <c r="X158" s="12"/>
      <c r="Y158" s="10"/>
      <c r="Z158" s="13"/>
      <c r="AA158" s="13"/>
      <c r="AC158" s="36"/>
    </row>
    <row r="159" spans="21:31">
      <c r="V159" s="19"/>
      <c r="W159" s="132"/>
      <c r="X159" s="132"/>
      <c r="Y159" s="10"/>
      <c r="Z159" s="117" t="str">
        <f>X153</f>
        <v>Nejedlý</v>
      </c>
      <c r="AA159" s="118"/>
      <c r="AC159" s="36"/>
    </row>
    <row r="160" spans="21:31">
      <c r="V160" s="19"/>
      <c r="W160" s="131"/>
      <c r="X160" s="131"/>
      <c r="Y160" s="10"/>
      <c r="Z160" s="114"/>
      <c r="AA160" s="133"/>
      <c r="AC160" s="36"/>
    </row>
    <row r="161" spans="21:29">
      <c r="V161" s="19"/>
      <c r="W161" s="19"/>
      <c r="X161" s="9"/>
      <c r="Y161" s="10"/>
      <c r="Z161" s="34"/>
      <c r="AA161" s="35"/>
      <c r="AC161" s="36"/>
    </row>
    <row r="162" spans="21:29">
      <c r="U162" s="33" t="s">
        <v>57</v>
      </c>
      <c r="V162" s="112" t="str">
        <f>IF(S24=4,L24,IF(S25=4,L25,IF(S26=4,L26,IF(S27=4,L27,"NEODEHRÁNO"))))</f>
        <v>Listopad</v>
      </c>
      <c r="W162" s="112"/>
      <c r="X162" s="9"/>
      <c r="Y162" s="10"/>
      <c r="Z162" s="34"/>
      <c r="AA162" s="35"/>
      <c r="AC162" s="36"/>
    </row>
    <row r="163" spans="21:29">
      <c r="V163" s="19"/>
      <c r="W163" s="20"/>
      <c r="X163" s="9"/>
      <c r="Y163" s="10"/>
      <c r="Z163" s="34"/>
      <c r="AA163" s="35"/>
      <c r="AC163" s="36"/>
    </row>
    <row r="164" spans="21:29">
      <c r="V164" s="19"/>
      <c r="W164" s="21"/>
      <c r="X164" s="9"/>
      <c r="Y164" s="10"/>
      <c r="Z164" s="34"/>
      <c r="AA164" s="35"/>
      <c r="AC164" s="36"/>
    </row>
    <row r="165" spans="21:29">
      <c r="V165" s="19"/>
      <c r="W165" s="21"/>
      <c r="X165" s="122" t="str">
        <f>V168</f>
        <v>Šulc</v>
      </c>
      <c r="Y165" s="123"/>
      <c r="Z165" s="34"/>
      <c r="AA165" s="35"/>
      <c r="AC165" s="36"/>
    </row>
    <row r="166" spans="21:29">
      <c r="V166" s="19"/>
      <c r="W166" s="21"/>
      <c r="X166" s="11" t="s">
        <v>16</v>
      </c>
      <c r="Y166" s="15"/>
      <c r="Z166" s="34"/>
      <c r="AA166" s="35"/>
      <c r="AC166" s="36"/>
    </row>
    <row r="167" spans="21:29">
      <c r="V167" s="19"/>
      <c r="W167" s="21"/>
      <c r="X167" s="9"/>
      <c r="Y167" s="12"/>
      <c r="Z167" s="34"/>
      <c r="AA167" s="35"/>
      <c r="AC167" s="36"/>
    </row>
    <row r="168" spans="21:29">
      <c r="U168" s="33" t="s">
        <v>76</v>
      </c>
      <c r="V168" s="112" t="str">
        <f>IF(S54=3,L54,IF(S55=3,L55,IF(S56=3,L56,IF(S57=3,L57,"NEODEHRÁNO"))))</f>
        <v>Šulc</v>
      </c>
      <c r="W168" s="113"/>
      <c r="X168" s="9"/>
      <c r="Y168" s="9"/>
      <c r="Z168" s="34"/>
      <c r="AA168" s="35"/>
      <c r="AC168" s="36"/>
    </row>
    <row r="169" spans="21:29">
      <c r="Z169" s="32"/>
      <c r="AA169" s="36"/>
      <c r="AC169" s="36"/>
    </row>
    <row r="170" spans="21:29">
      <c r="Z170" s="32"/>
      <c r="AA170" s="36"/>
      <c r="AC170" s="36"/>
    </row>
    <row r="171" spans="21:29">
      <c r="U171" s="137" t="str">
        <f>V162</f>
        <v>Listopad</v>
      </c>
      <c r="V171" s="137"/>
      <c r="Z171" s="32"/>
      <c r="AA171" s="36"/>
      <c r="AB171" s="129" t="str">
        <f>Z159</f>
        <v>Nejedlý</v>
      </c>
      <c r="AC171" s="136"/>
    </row>
    <row r="172" spans="21:29">
      <c r="Z172" s="32"/>
      <c r="AA172" s="36"/>
    </row>
    <row r="173" spans="21:29">
      <c r="Z173" s="32"/>
      <c r="AA173" s="36"/>
    </row>
    <row r="174" spans="21:29">
      <c r="U174" s="33" t="s">
        <v>22</v>
      </c>
      <c r="V174" s="134" t="str">
        <f>IF(S14=4,L14,IF(S15=4,L15,IF(S16=4,L16,IF(S17=4,L17,"NEODEHRÁNO"))))</f>
        <v>Kavalík</v>
      </c>
      <c r="W174" s="134"/>
      <c r="X174" s="9"/>
      <c r="Y174" s="9"/>
      <c r="Z174" s="34"/>
      <c r="AA174" s="35"/>
    </row>
    <row r="175" spans="21:29">
      <c r="V175" s="19"/>
      <c r="W175" s="20"/>
      <c r="X175" s="9"/>
      <c r="Y175" s="9"/>
      <c r="Z175" s="34"/>
      <c r="AA175" s="35"/>
    </row>
    <row r="176" spans="21:29">
      <c r="V176" s="19"/>
      <c r="W176" s="21"/>
      <c r="X176" s="9"/>
      <c r="Y176" s="9"/>
      <c r="Z176" s="34"/>
      <c r="AA176" s="35"/>
    </row>
    <row r="177" spans="21:27">
      <c r="V177" s="19"/>
      <c r="W177" s="21"/>
      <c r="X177" s="120" t="str">
        <f>V174</f>
        <v>Kavalík</v>
      </c>
      <c r="Y177" s="116"/>
      <c r="Z177" s="34"/>
      <c r="AA177" s="35"/>
    </row>
    <row r="178" spans="21:27">
      <c r="V178" s="19"/>
      <c r="W178" s="21"/>
      <c r="X178" s="11" t="s">
        <v>16</v>
      </c>
      <c r="Y178" s="14"/>
      <c r="Z178" s="34"/>
      <c r="AA178" s="35"/>
    </row>
    <row r="179" spans="21:27">
      <c r="V179" s="19"/>
      <c r="W179" s="21"/>
      <c r="X179" s="9"/>
      <c r="Y179" s="10"/>
      <c r="Z179" s="34"/>
      <c r="AA179" s="35"/>
    </row>
    <row r="180" spans="21:27">
      <c r="U180" s="33" t="s">
        <v>77</v>
      </c>
      <c r="V180" s="112" t="str">
        <f>IF(S64=3,L64,IF(S65=3,L65,IF(S66=3,L66,IF(S67=3,L67,"NEODEHRÁNO"))))</f>
        <v>Zrza</v>
      </c>
      <c r="W180" s="113"/>
      <c r="X180" s="9"/>
      <c r="Y180" s="10"/>
      <c r="Z180" s="34"/>
      <c r="AA180" s="35"/>
    </row>
    <row r="181" spans="21:27">
      <c r="V181" s="19" t="s">
        <v>16</v>
      </c>
      <c r="W181" s="22"/>
      <c r="X181" s="12"/>
      <c r="Y181" s="10"/>
      <c r="Z181" s="34"/>
      <c r="AA181" s="35"/>
    </row>
    <row r="182" spans="21:27">
      <c r="V182" s="19"/>
      <c r="W182" s="23"/>
      <c r="X182" s="12"/>
      <c r="Y182" s="10"/>
      <c r="Z182" s="34"/>
      <c r="AA182" s="35"/>
    </row>
    <row r="183" spans="21:27">
      <c r="U183" s="137"/>
      <c r="V183" s="137"/>
      <c r="W183" s="132"/>
      <c r="X183" s="132"/>
      <c r="Y183" s="10"/>
      <c r="Z183" s="117" t="str">
        <f>X177</f>
        <v>Kavalík</v>
      </c>
      <c r="AA183" s="130"/>
    </row>
    <row r="184" spans="21:27">
      <c r="V184" s="19"/>
      <c r="W184" s="131"/>
      <c r="X184" s="131"/>
      <c r="Y184" s="10"/>
      <c r="Z184" s="114"/>
      <c r="AA184" s="115"/>
    </row>
    <row r="185" spans="21:27">
      <c r="V185" s="19"/>
      <c r="W185" s="19"/>
      <c r="X185" s="9"/>
      <c r="Y185" s="10"/>
      <c r="Z185" s="13"/>
      <c r="AA185" s="13"/>
    </row>
    <row r="186" spans="21:27">
      <c r="U186" s="33" t="s">
        <v>23</v>
      </c>
      <c r="V186" s="112" t="str">
        <f>IF(S5=4,L5,IF(S6=4,L6,IF(S7=4,L7,IF(S8=4,L8,"NEODEHRÁNO"))))</f>
        <v>Bye</v>
      </c>
      <c r="W186" s="112"/>
      <c r="X186" s="9"/>
      <c r="Y186" s="10"/>
      <c r="Z186" s="13"/>
      <c r="AA186" s="13"/>
    </row>
    <row r="187" spans="21:27">
      <c r="V187" s="19" t="s">
        <v>16</v>
      </c>
      <c r="W187" s="20"/>
      <c r="X187" s="9"/>
      <c r="Y187" s="10"/>
      <c r="Z187" s="13"/>
      <c r="AA187" s="13"/>
    </row>
    <row r="188" spans="21:27">
      <c r="V188" s="19"/>
      <c r="W188" s="21"/>
      <c r="X188" s="9"/>
      <c r="Y188" s="10"/>
      <c r="Z188" s="13"/>
      <c r="AA188" s="13"/>
    </row>
    <row r="189" spans="21:27">
      <c r="V189" s="19"/>
      <c r="W189" s="21"/>
      <c r="X189" s="122" t="str">
        <f>V192</f>
        <v>Balín T.</v>
      </c>
      <c r="Y189" s="123"/>
      <c r="Z189" s="13"/>
      <c r="AA189" s="13"/>
    </row>
    <row r="190" spans="21:27">
      <c r="V190" s="19"/>
      <c r="W190" s="21"/>
      <c r="X190" s="11"/>
      <c r="Y190" s="15"/>
      <c r="Z190" s="13"/>
      <c r="AA190" s="13"/>
    </row>
    <row r="191" spans="21:27">
      <c r="V191" s="19"/>
      <c r="W191" s="21"/>
      <c r="X191" s="9"/>
      <c r="Y191" s="12"/>
      <c r="Z191" s="13"/>
      <c r="AA191" s="13"/>
    </row>
    <row r="192" spans="21:27">
      <c r="U192" s="33" t="s">
        <v>78</v>
      </c>
      <c r="V192" s="112" t="str">
        <f>IF(S74=3,L74,IF(S75=3,L75,IF(S76=3,L76,IF(S77=3,L77,"NEODEHRÁNO"))))</f>
        <v>Balín T.</v>
      </c>
      <c r="W192" s="113"/>
      <c r="X192" s="9"/>
      <c r="Y192" s="9"/>
      <c r="Z192" s="13"/>
      <c r="AA192" s="13"/>
    </row>
  </sheetData>
  <mergeCells count="115">
    <mergeCell ref="E1:S1"/>
    <mergeCell ref="B3:D3"/>
    <mergeCell ref="E3:G3"/>
    <mergeCell ref="H3:J3"/>
    <mergeCell ref="M3:O3"/>
    <mergeCell ref="M4:O4"/>
    <mergeCell ref="M12:O12"/>
    <mergeCell ref="M13:O13"/>
    <mergeCell ref="M22:O22"/>
    <mergeCell ref="M23:O23"/>
    <mergeCell ref="M32:O32"/>
    <mergeCell ref="V22:W22"/>
    <mergeCell ref="V4:W4"/>
    <mergeCell ref="X7:Y7"/>
    <mergeCell ref="V10:W10"/>
    <mergeCell ref="W13:X13"/>
    <mergeCell ref="V28:W28"/>
    <mergeCell ref="M63:O63"/>
    <mergeCell ref="M72:O72"/>
    <mergeCell ref="M73:O73"/>
    <mergeCell ref="M43:O43"/>
    <mergeCell ref="M52:O52"/>
    <mergeCell ref="M53:O53"/>
    <mergeCell ref="M62:O62"/>
    <mergeCell ref="Z13:AA13"/>
    <mergeCell ref="W14:X14"/>
    <mergeCell ref="Z14:AA14"/>
    <mergeCell ref="V16:W16"/>
    <mergeCell ref="X19:Y19"/>
    <mergeCell ref="U13:V13"/>
    <mergeCell ref="X31:Y31"/>
    <mergeCell ref="V34:W34"/>
    <mergeCell ref="M33:O33"/>
    <mergeCell ref="M42:O42"/>
    <mergeCell ref="W63:X63"/>
    <mergeCell ref="Z63:AA63"/>
    <mergeCell ref="V65:W65"/>
    <mergeCell ref="X68:Y68"/>
    <mergeCell ref="V71:W71"/>
    <mergeCell ref="V77:W77"/>
    <mergeCell ref="Z62:AA62"/>
    <mergeCell ref="W37:X37"/>
    <mergeCell ref="Z37:AA37"/>
    <mergeCell ref="W38:X38"/>
    <mergeCell ref="Z38:AA38"/>
    <mergeCell ref="V40:W40"/>
    <mergeCell ref="X43:Y43"/>
    <mergeCell ref="U62:V62"/>
    <mergeCell ref="U37:V37"/>
    <mergeCell ref="V46:W46"/>
    <mergeCell ref="V53:W53"/>
    <mergeCell ref="X56:Y56"/>
    <mergeCell ref="V59:W59"/>
    <mergeCell ref="W62:X62"/>
    <mergeCell ref="W134:X134"/>
    <mergeCell ref="Z134:AA134"/>
    <mergeCell ref="U134:V134"/>
    <mergeCell ref="V107:W107"/>
    <mergeCell ref="X80:Y80"/>
    <mergeCell ref="V83:W83"/>
    <mergeCell ref="W86:X86"/>
    <mergeCell ref="V119:W119"/>
    <mergeCell ref="W110:X110"/>
    <mergeCell ref="U86:V86"/>
    <mergeCell ref="V89:W89"/>
    <mergeCell ref="X92:Y92"/>
    <mergeCell ref="V95:W95"/>
    <mergeCell ref="V101:W101"/>
    <mergeCell ref="X104:Y104"/>
    <mergeCell ref="Z86:AA86"/>
    <mergeCell ref="W87:X87"/>
    <mergeCell ref="Z87:AA87"/>
    <mergeCell ref="Z110:AA110"/>
    <mergeCell ref="W111:X111"/>
    <mergeCell ref="Z111:AA111"/>
    <mergeCell ref="V113:W113"/>
    <mergeCell ref="X116:Y116"/>
    <mergeCell ref="U110:V110"/>
    <mergeCell ref="V125:W125"/>
    <mergeCell ref="X128:Y128"/>
    <mergeCell ref="V131:W131"/>
    <mergeCell ref="Z135:AA135"/>
    <mergeCell ref="V137:W137"/>
    <mergeCell ref="X140:Y140"/>
    <mergeCell ref="V143:W143"/>
    <mergeCell ref="X153:Y153"/>
    <mergeCell ref="V156:W156"/>
    <mergeCell ref="W159:X159"/>
    <mergeCell ref="Z159:AA159"/>
    <mergeCell ref="W160:X160"/>
    <mergeCell ref="Z160:AA160"/>
    <mergeCell ref="AB122:AC122"/>
    <mergeCell ref="AB74:AC74"/>
    <mergeCell ref="AB25:AC25"/>
    <mergeCell ref="AB171:AC171"/>
    <mergeCell ref="AD49:AE49"/>
    <mergeCell ref="AA49:AB49"/>
    <mergeCell ref="AD146:AE146"/>
    <mergeCell ref="V150:W150"/>
    <mergeCell ref="V192:W192"/>
    <mergeCell ref="W183:X183"/>
    <mergeCell ref="Z183:AA183"/>
    <mergeCell ref="W184:X184"/>
    <mergeCell ref="Z184:AA184"/>
    <mergeCell ref="V186:W186"/>
    <mergeCell ref="X189:Y189"/>
    <mergeCell ref="V162:W162"/>
    <mergeCell ref="X165:Y165"/>
    <mergeCell ref="V168:W168"/>
    <mergeCell ref="V174:W174"/>
    <mergeCell ref="X177:Y177"/>
    <mergeCell ref="V180:W180"/>
    <mergeCell ref="U183:V183"/>
    <mergeCell ref="U171:V171"/>
    <mergeCell ref="W135:X135"/>
  </mergeCells>
  <conditionalFormatting sqref="V4 V10 V16 V22">
    <cfRule type="expression" dxfId="143" priority="31" stopIfTrue="1">
      <formula>OR(AND(V4&lt;&gt;"Bye",V5="Bye"),W4=$G$5)</formula>
    </cfRule>
    <cfRule type="expression" dxfId="142" priority="32" stopIfTrue="1">
      <formula>W5=$G$5</formula>
    </cfRule>
  </conditionalFormatting>
  <conditionalFormatting sqref="V5 V11 V17">
    <cfRule type="expression" dxfId="141" priority="29" stopIfTrue="1">
      <formula>OR(AND(V5&lt;&gt;"Bye",V4="Bye"),W5=$G$5)</formula>
    </cfRule>
    <cfRule type="expression" dxfId="140" priority="30" stopIfTrue="1">
      <formula>W4=$G$5</formula>
    </cfRule>
  </conditionalFormatting>
  <conditionalFormatting sqref="V28 V34 V40 V46">
    <cfRule type="expression" dxfId="139" priority="27" stopIfTrue="1">
      <formula>OR(AND(V28&lt;&gt;"Bye",V29="Bye"),W28=$G$5)</formula>
    </cfRule>
    <cfRule type="expression" dxfId="138" priority="28" stopIfTrue="1">
      <formula>W29=$G$5</formula>
    </cfRule>
  </conditionalFormatting>
  <conditionalFormatting sqref="V29 V35 V41">
    <cfRule type="expression" dxfId="137" priority="25" stopIfTrue="1">
      <formula>OR(AND(V29&lt;&gt;"Bye",V28="Bye"),W29=$G$5)</formula>
    </cfRule>
    <cfRule type="expression" dxfId="136" priority="26" stopIfTrue="1">
      <formula>W28=$G$5</formula>
    </cfRule>
  </conditionalFormatting>
  <conditionalFormatting sqref="V53 V59 V65 V71">
    <cfRule type="expression" dxfId="135" priority="23" stopIfTrue="1">
      <formula>OR(AND(V53&lt;&gt;"Bye",V54="Bye"),W53=$G$5)</formula>
    </cfRule>
    <cfRule type="expression" dxfId="134" priority="24" stopIfTrue="1">
      <formula>W54=$G$5</formula>
    </cfRule>
  </conditionalFormatting>
  <conditionalFormatting sqref="V54 V60 V66">
    <cfRule type="expression" dxfId="133" priority="21" stopIfTrue="1">
      <formula>OR(AND(V54&lt;&gt;"Bye",V53="Bye"),W54=$G$5)</formula>
    </cfRule>
    <cfRule type="expression" dxfId="132" priority="22" stopIfTrue="1">
      <formula>W53=$G$5</formula>
    </cfRule>
  </conditionalFormatting>
  <conditionalFormatting sqref="V77 V83 V89 V95">
    <cfRule type="expression" dxfId="131" priority="19" stopIfTrue="1">
      <formula>OR(AND(V77&lt;&gt;"Bye",V78="Bye"),W77=$G$5)</formula>
    </cfRule>
    <cfRule type="expression" dxfId="130" priority="20" stopIfTrue="1">
      <formula>W78=$G$5</formula>
    </cfRule>
  </conditionalFormatting>
  <conditionalFormatting sqref="V78 V84 V90">
    <cfRule type="expression" dxfId="129" priority="17" stopIfTrue="1">
      <formula>OR(AND(V78&lt;&gt;"Bye",V77="Bye"),W78=$G$5)</formula>
    </cfRule>
    <cfRule type="expression" dxfId="128" priority="18" stopIfTrue="1">
      <formula>W77=$G$5</formula>
    </cfRule>
  </conditionalFormatting>
  <conditionalFormatting sqref="V101 V107 V113 V119">
    <cfRule type="expression" dxfId="127" priority="15" stopIfTrue="1">
      <formula>OR(AND(V101&lt;&gt;"Bye",V102="Bye"),W101=$G$5)</formula>
    </cfRule>
    <cfRule type="expression" dxfId="126" priority="16" stopIfTrue="1">
      <formula>W102=$G$5</formula>
    </cfRule>
  </conditionalFormatting>
  <conditionalFormatting sqref="V102 V108 V114">
    <cfRule type="expression" dxfId="125" priority="13" stopIfTrue="1">
      <formula>OR(AND(V102&lt;&gt;"Bye",V101="Bye"),W102=$G$5)</formula>
    </cfRule>
    <cfRule type="expression" dxfId="124" priority="14" stopIfTrue="1">
      <formula>W101=$G$5</formula>
    </cfRule>
  </conditionalFormatting>
  <conditionalFormatting sqref="V125 V131 V137 V143">
    <cfRule type="expression" dxfId="123" priority="11" stopIfTrue="1">
      <formula>OR(AND(V125&lt;&gt;"Bye",V126="Bye"),W125=$G$5)</formula>
    </cfRule>
    <cfRule type="expression" dxfId="122" priority="12" stopIfTrue="1">
      <formula>W126=$G$5</formula>
    </cfRule>
  </conditionalFormatting>
  <conditionalFormatting sqref="V126 V132 V138">
    <cfRule type="expression" dxfId="121" priority="9" stopIfTrue="1">
      <formula>OR(AND(V126&lt;&gt;"Bye",V125="Bye"),W126=$G$5)</formula>
    </cfRule>
    <cfRule type="expression" dxfId="120" priority="10" stopIfTrue="1">
      <formula>W125=$G$5</formula>
    </cfRule>
  </conditionalFormatting>
  <conditionalFormatting sqref="V150 V156 V162 V168">
    <cfRule type="expression" dxfId="119" priority="7" stopIfTrue="1">
      <formula>OR(AND(V150&lt;&gt;"Bye",V151="Bye"),W150=$G$5)</formula>
    </cfRule>
    <cfRule type="expression" dxfId="118" priority="8" stopIfTrue="1">
      <formula>W151=$G$5</formula>
    </cfRule>
  </conditionalFormatting>
  <conditionalFormatting sqref="V151 V157 V163">
    <cfRule type="expression" dxfId="117" priority="5" stopIfTrue="1">
      <formula>OR(AND(V151&lt;&gt;"Bye",V150="Bye"),W151=$G$5)</formula>
    </cfRule>
    <cfRule type="expression" dxfId="116" priority="6" stopIfTrue="1">
      <formula>W150=$G$5</formula>
    </cfRule>
  </conditionalFormatting>
  <conditionalFormatting sqref="V174 V180 V186 V192">
    <cfRule type="expression" dxfId="115" priority="3" stopIfTrue="1">
      <formula>OR(AND(V174&lt;&gt;"Bye",V175="Bye"),W174=$G$5)</formula>
    </cfRule>
    <cfRule type="expression" dxfId="114" priority="4" stopIfTrue="1">
      <formula>W175=$G$5</formula>
    </cfRule>
  </conditionalFormatting>
  <conditionalFormatting sqref="V175 V181 V187">
    <cfRule type="expression" dxfId="113" priority="1" stopIfTrue="1">
      <formula>OR(AND(V175&lt;&gt;"Bye",V174="Bye"),W175=$G$5)</formula>
    </cfRule>
    <cfRule type="expression" dxfId="112" priority="2" stopIfTrue="1">
      <formula>W174=$G$5</formula>
    </cfRule>
  </conditionalFormatting>
  <pageMargins left="0.70866141732283472" right="0.70866141732283472" top="0.78740157480314965" bottom="0.78740157480314965" header="0.31496062992125984" footer="0.31496062992125984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"/>
  <sheetViews>
    <sheetView topLeftCell="B64" workbookViewId="0">
      <selection activeCell="Y75" sqref="Y75"/>
    </sheetView>
  </sheetViews>
  <sheetFormatPr defaultRowHeight="15"/>
  <cols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</cols>
  <sheetData>
    <row r="1" spans="1:27" ht="21">
      <c r="B1" s="79" t="s">
        <v>79</v>
      </c>
      <c r="C1" s="79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7">
      <c r="A2" s="30"/>
      <c r="C2" s="30"/>
      <c r="E2" s="57"/>
      <c r="F2" s="57"/>
      <c r="G2" s="57"/>
      <c r="H2" s="57"/>
      <c r="I2" s="57"/>
      <c r="J2" s="57"/>
      <c r="K2" s="81"/>
      <c r="L2" s="77"/>
      <c r="M2" s="57"/>
      <c r="N2" s="57"/>
      <c r="O2" s="57"/>
      <c r="P2" s="57"/>
      <c r="Q2" s="57"/>
      <c r="R2" s="57"/>
      <c r="S2" s="57"/>
    </row>
    <row r="3" spans="1:27">
      <c r="A3" s="30"/>
      <c r="B3" s="135" t="s">
        <v>6</v>
      </c>
      <c r="C3" s="135"/>
      <c r="D3" s="135"/>
      <c r="E3" s="125" t="s">
        <v>4</v>
      </c>
      <c r="F3" s="125"/>
      <c r="G3" s="125"/>
      <c r="H3" s="125" t="s">
        <v>7</v>
      </c>
      <c r="I3" s="125"/>
      <c r="J3" s="125"/>
      <c r="K3" s="81"/>
      <c r="L3" s="75" t="s">
        <v>8</v>
      </c>
      <c r="M3" s="126"/>
      <c r="N3" s="126"/>
      <c r="O3" s="126"/>
      <c r="P3" s="57"/>
      <c r="Q3" s="57"/>
      <c r="R3" s="57"/>
      <c r="S3" s="57"/>
    </row>
    <row r="4" spans="1:27">
      <c r="A4" s="25" t="s">
        <v>0</v>
      </c>
      <c r="B4" s="8" t="s">
        <v>1</v>
      </c>
      <c r="C4" s="29" t="s">
        <v>3</v>
      </c>
      <c r="D4" s="8" t="s">
        <v>2</v>
      </c>
      <c r="E4" s="4" t="s">
        <v>1</v>
      </c>
      <c r="F4" s="4" t="s">
        <v>5</v>
      </c>
      <c r="G4" s="4" t="s">
        <v>2</v>
      </c>
      <c r="H4" s="4" t="s">
        <v>1</v>
      </c>
      <c r="I4" s="4" t="s">
        <v>5</v>
      </c>
      <c r="J4" s="4" t="s">
        <v>2</v>
      </c>
      <c r="K4" s="81"/>
      <c r="L4" s="4" t="s">
        <v>9</v>
      </c>
      <c r="M4" s="127" t="s">
        <v>10</v>
      </c>
      <c r="N4" s="127"/>
      <c r="O4" s="127"/>
      <c r="P4" s="73" t="s">
        <v>11</v>
      </c>
      <c r="Q4" s="4" t="s">
        <v>12</v>
      </c>
      <c r="R4" s="4" t="s">
        <v>13</v>
      </c>
      <c r="S4" s="4" t="s">
        <v>0</v>
      </c>
      <c r="U4" s="30" t="s">
        <v>17</v>
      </c>
      <c r="V4" s="134" t="str">
        <f>IF(S5=1,L5,IF(S6=1,L6,IF(S7=1,L7,IF(S8=1,L8,"NEODEHRÁNO"))))</f>
        <v>Kmoníčková</v>
      </c>
      <c r="W4" s="134"/>
      <c r="X4" s="9"/>
      <c r="Y4" s="9"/>
      <c r="Z4" s="13"/>
      <c r="AA4" s="13"/>
    </row>
    <row r="5" spans="1:27">
      <c r="A5" s="30"/>
      <c r="B5" s="8" t="str">
        <f>L5</f>
        <v>Kmoníčková</v>
      </c>
      <c r="C5" s="29" t="s">
        <v>3</v>
      </c>
      <c r="D5" s="8" t="str">
        <f>L8</f>
        <v>Šmídová</v>
      </c>
      <c r="E5" s="4">
        <v>2</v>
      </c>
      <c r="F5" s="4" t="s">
        <v>5</v>
      </c>
      <c r="G5" s="4">
        <v>0</v>
      </c>
      <c r="H5" s="4">
        <v>22</v>
      </c>
      <c r="I5" s="4" t="s">
        <v>5</v>
      </c>
      <c r="J5" s="4">
        <v>4</v>
      </c>
      <c r="K5" s="81"/>
      <c r="L5" s="78" t="s">
        <v>162</v>
      </c>
      <c r="M5" s="4">
        <f>SUM(H5,H8,J10)</f>
        <v>59</v>
      </c>
      <c r="N5" s="57" t="s">
        <v>5</v>
      </c>
      <c r="O5" s="4">
        <f>SUM(J5,J8,H10)</f>
        <v>27</v>
      </c>
      <c r="P5" s="4">
        <f>M5-O5</f>
        <v>32</v>
      </c>
      <c r="Q5" s="4">
        <f>SUM(E5,E8,G10)</f>
        <v>4</v>
      </c>
      <c r="R5" s="4">
        <f>Q5+(P5/100)</f>
        <v>4.32</v>
      </c>
      <c r="S5" s="4">
        <f>RANK(R5,$R$5:$R$8,0)</f>
        <v>1</v>
      </c>
      <c r="U5" s="30"/>
      <c r="V5" s="19"/>
      <c r="W5" s="20"/>
      <c r="X5" s="9"/>
      <c r="Y5" s="9"/>
      <c r="Z5" s="13"/>
      <c r="AA5" s="13"/>
    </row>
    <row r="6" spans="1:27">
      <c r="A6" s="30"/>
      <c r="B6" s="8" t="str">
        <f>L6</f>
        <v>Horová</v>
      </c>
      <c r="C6" s="29" t="s">
        <v>3</v>
      </c>
      <c r="D6" s="8" t="str">
        <f>L7</f>
        <v>Mitrovská</v>
      </c>
      <c r="E6" s="4">
        <v>0</v>
      </c>
      <c r="F6" s="4" t="s">
        <v>5</v>
      </c>
      <c r="G6" s="4">
        <v>2</v>
      </c>
      <c r="H6" s="4">
        <v>3</v>
      </c>
      <c r="I6" s="4" t="s">
        <v>5</v>
      </c>
      <c r="J6" s="4">
        <v>22</v>
      </c>
      <c r="K6" s="81"/>
      <c r="L6" s="66" t="s">
        <v>163</v>
      </c>
      <c r="M6" s="4">
        <f>SUM(H6,J8,H9)</f>
        <v>47</v>
      </c>
      <c r="N6" s="4" t="s">
        <v>5</v>
      </c>
      <c r="O6" s="4">
        <f>SUM(J6,H8,J9)</f>
        <v>48</v>
      </c>
      <c r="P6" s="4">
        <f t="shared" ref="P6:P8" si="0">M6-O6</f>
        <v>-1</v>
      </c>
      <c r="Q6" s="4">
        <f>SUM(E6,G8,E9)</f>
        <v>4</v>
      </c>
      <c r="R6" s="4">
        <f t="shared" ref="R6:R8" si="1">Q6+(P6/100)</f>
        <v>3.99</v>
      </c>
      <c r="S6" s="4">
        <f t="shared" ref="S6:S8" si="2">RANK(R6,$R$5:$R$8,0)</f>
        <v>2</v>
      </c>
      <c r="U6" s="30"/>
      <c r="V6" s="19"/>
      <c r="W6" s="21"/>
      <c r="X6" s="9"/>
      <c r="Y6" s="9"/>
      <c r="Z6" s="13"/>
      <c r="AA6" s="13"/>
    </row>
    <row r="7" spans="1:27">
      <c r="A7" s="30"/>
      <c r="B7" s="8" t="str">
        <f>L8</f>
        <v>Šmídová</v>
      </c>
      <c r="C7" s="29" t="s">
        <v>3</v>
      </c>
      <c r="D7" s="8" t="str">
        <f>L7</f>
        <v>Mitrovská</v>
      </c>
      <c r="E7" s="4">
        <v>2</v>
      </c>
      <c r="F7" s="4" t="s">
        <v>5</v>
      </c>
      <c r="G7" s="4">
        <v>0</v>
      </c>
      <c r="H7" s="4">
        <v>22</v>
      </c>
      <c r="I7" s="4" t="s">
        <v>5</v>
      </c>
      <c r="J7" s="4">
        <v>15</v>
      </c>
      <c r="K7" s="81"/>
      <c r="L7" s="78" t="s">
        <v>164</v>
      </c>
      <c r="M7" s="4">
        <f>SUM(J6,J7,H10)</f>
        <v>38</v>
      </c>
      <c r="N7" s="4" t="s">
        <v>5</v>
      </c>
      <c r="O7" s="4">
        <f>SUM(H6,H7,J10)</f>
        <v>47</v>
      </c>
      <c r="P7" s="4">
        <f t="shared" si="0"/>
        <v>-9</v>
      </c>
      <c r="Q7" s="4">
        <f>SUM(G6,G7,E10)</f>
        <v>2</v>
      </c>
      <c r="R7" s="4">
        <f t="shared" si="1"/>
        <v>1.91</v>
      </c>
      <c r="S7" s="4">
        <f t="shared" si="2"/>
        <v>3</v>
      </c>
      <c r="U7" s="30"/>
      <c r="V7" s="19"/>
      <c r="W7" s="38"/>
      <c r="X7" s="120" t="str">
        <f>V4</f>
        <v>Kmoníčková</v>
      </c>
      <c r="Y7" s="116"/>
      <c r="Z7" s="13"/>
      <c r="AA7" s="13"/>
    </row>
    <row r="8" spans="1:27">
      <c r="A8" s="30"/>
      <c r="B8" s="8" t="str">
        <f>L5</f>
        <v>Kmoníčková</v>
      </c>
      <c r="C8" s="29" t="s">
        <v>3</v>
      </c>
      <c r="D8" s="8" t="str">
        <f>L6</f>
        <v>Horová</v>
      </c>
      <c r="E8" s="4">
        <v>0</v>
      </c>
      <c r="F8" s="4" t="s">
        <v>5</v>
      </c>
      <c r="G8" s="4">
        <v>2</v>
      </c>
      <c r="H8" s="4">
        <v>15</v>
      </c>
      <c r="I8" s="4" t="s">
        <v>5</v>
      </c>
      <c r="J8" s="4">
        <v>22</v>
      </c>
      <c r="K8" s="81"/>
      <c r="L8" s="66" t="s">
        <v>165</v>
      </c>
      <c r="M8" s="4">
        <f>SUM(J5,H7,J9)</f>
        <v>37</v>
      </c>
      <c r="N8" s="4" t="s">
        <v>5</v>
      </c>
      <c r="O8" s="4">
        <f>SUM(H5,J7,H9)</f>
        <v>59</v>
      </c>
      <c r="P8" s="4">
        <f t="shared" si="0"/>
        <v>-22</v>
      </c>
      <c r="Q8" s="4">
        <f>SUM(G5,E7,G9)</f>
        <v>2</v>
      </c>
      <c r="R8" s="4">
        <f t="shared" si="1"/>
        <v>1.78</v>
      </c>
      <c r="S8" s="4">
        <f t="shared" si="2"/>
        <v>4</v>
      </c>
      <c r="U8" s="30"/>
      <c r="V8" s="19"/>
      <c r="W8" s="21"/>
      <c r="X8" s="11"/>
      <c r="Y8" s="14"/>
      <c r="Z8" s="13"/>
      <c r="AA8" s="13"/>
    </row>
    <row r="9" spans="1:27">
      <c r="A9" s="30"/>
      <c r="B9" s="8" t="str">
        <f>L6</f>
        <v>Horová</v>
      </c>
      <c r="C9" s="29" t="s">
        <v>3</v>
      </c>
      <c r="D9" s="8" t="str">
        <f>L8</f>
        <v>Šmídová</v>
      </c>
      <c r="E9" s="4">
        <v>2</v>
      </c>
      <c r="F9" s="4" t="s">
        <v>5</v>
      </c>
      <c r="G9" s="4">
        <v>0</v>
      </c>
      <c r="H9" s="4">
        <v>22</v>
      </c>
      <c r="I9" s="4" t="s">
        <v>5</v>
      </c>
      <c r="J9" s="4">
        <v>11</v>
      </c>
      <c r="K9" s="81"/>
      <c r="L9" s="77"/>
      <c r="M9" s="76">
        <f>SUM(M5:M8)</f>
        <v>181</v>
      </c>
      <c r="N9" s="82">
        <f>M9-O9</f>
        <v>0</v>
      </c>
      <c r="O9" s="76">
        <f>SUM(O5:O8)</f>
        <v>181</v>
      </c>
      <c r="P9" s="57"/>
      <c r="Q9" s="57"/>
      <c r="R9" s="57"/>
      <c r="S9" s="57"/>
      <c r="U9" s="30"/>
      <c r="V9" s="19"/>
      <c r="W9" s="21"/>
      <c r="X9" s="9"/>
      <c r="Y9" s="10"/>
      <c r="Z9" s="13"/>
      <c r="AA9" s="13"/>
    </row>
    <row r="10" spans="1:27">
      <c r="A10" s="30"/>
      <c r="B10" s="8" t="str">
        <f>L7</f>
        <v>Mitrovská</v>
      </c>
      <c r="C10" s="29" t="s">
        <v>3</v>
      </c>
      <c r="D10" s="8" t="str">
        <f>L5</f>
        <v>Kmoníčková</v>
      </c>
      <c r="E10" s="4">
        <v>0</v>
      </c>
      <c r="F10" s="4" t="s">
        <v>5</v>
      </c>
      <c r="G10" s="4">
        <v>2</v>
      </c>
      <c r="H10" s="4">
        <v>1</v>
      </c>
      <c r="I10" s="4" t="s">
        <v>5</v>
      </c>
      <c r="J10" s="4">
        <v>22</v>
      </c>
      <c r="K10" s="81"/>
      <c r="L10" s="77"/>
      <c r="M10" s="57"/>
      <c r="N10" s="57"/>
      <c r="O10" s="57"/>
      <c r="P10" s="57"/>
      <c r="Q10" s="57"/>
      <c r="R10" s="57"/>
      <c r="S10" s="57"/>
      <c r="U10" s="30" t="s">
        <v>64</v>
      </c>
      <c r="V10" s="112" t="str">
        <f>IF(S34=2,L34,IF(S35=2,L35,IF(S36=2,L36,IF(S37=2,L37,"NEODEHRÁNO"))))</f>
        <v>Černá</v>
      </c>
      <c r="W10" s="113"/>
      <c r="X10" s="9"/>
      <c r="Y10" s="10"/>
      <c r="Z10" s="13"/>
      <c r="AA10" s="13"/>
    </row>
    <row r="11" spans="1:27">
      <c r="A11" s="30"/>
      <c r="B11" s="8"/>
      <c r="C11" s="29"/>
      <c r="D11" s="8"/>
      <c r="E11" s="4"/>
      <c r="F11" s="4"/>
      <c r="G11" s="4"/>
      <c r="H11" s="4"/>
      <c r="I11" s="4"/>
      <c r="J11" s="4"/>
      <c r="K11" s="81"/>
      <c r="L11" s="77"/>
      <c r="M11" s="57"/>
      <c r="N11" s="57"/>
      <c r="O11" s="57"/>
      <c r="P11" s="57"/>
      <c r="Q11" s="57"/>
      <c r="R11" s="57"/>
      <c r="S11" s="57"/>
      <c r="U11" s="30"/>
      <c r="V11" s="19"/>
      <c r="W11" s="22"/>
      <c r="X11" s="12"/>
      <c r="Y11" s="10"/>
      <c r="Z11" s="13"/>
      <c r="AA11" s="13"/>
    </row>
    <row r="12" spans="1:27">
      <c r="A12" s="30"/>
      <c r="B12" s="8"/>
      <c r="C12" s="29"/>
      <c r="D12" s="8"/>
      <c r="E12" s="4"/>
      <c r="F12" s="4"/>
      <c r="G12" s="4"/>
      <c r="H12" s="4"/>
      <c r="I12" s="4"/>
      <c r="J12" s="4"/>
      <c r="K12" s="81"/>
      <c r="L12" s="75" t="s">
        <v>15</v>
      </c>
      <c r="M12" s="126"/>
      <c r="N12" s="126"/>
      <c r="O12" s="126"/>
      <c r="P12" s="57"/>
      <c r="Q12" s="57"/>
      <c r="R12" s="57"/>
      <c r="S12" s="57"/>
      <c r="U12" s="30"/>
      <c r="V12" s="19"/>
      <c r="W12" s="23"/>
      <c r="X12" s="12"/>
      <c r="Y12" s="10"/>
      <c r="Z12" s="13"/>
      <c r="AA12" s="13"/>
    </row>
    <row r="13" spans="1:27">
      <c r="A13" s="30"/>
      <c r="B13" s="8"/>
      <c r="C13" s="29"/>
      <c r="D13" s="8"/>
      <c r="E13" s="4"/>
      <c r="F13" s="4"/>
      <c r="G13" s="4"/>
      <c r="H13" s="4"/>
      <c r="I13" s="4"/>
      <c r="J13" s="4"/>
      <c r="K13" s="81"/>
      <c r="L13" s="4" t="s">
        <v>9</v>
      </c>
      <c r="M13" s="127" t="s">
        <v>10</v>
      </c>
      <c r="N13" s="127"/>
      <c r="O13" s="127"/>
      <c r="P13" s="73" t="s">
        <v>11</v>
      </c>
      <c r="Q13" s="4" t="s">
        <v>12</v>
      </c>
      <c r="R13" s="4" t="s">
        <v>13</v>
      </c>
      <c r="S13" s="4" t="s">
        <v>0</v>
      </c>
      <c r="U13" s="128" t="str">
        <f>V10</f>
        <v>Černá</v>
      </c>
      <c r="V13" s="128"/>
      <c r="W13" s="132"/>
      <c r="X13" s="132"/>
      <c r="Y13" s="10"/>
      <c r="Z13" s="117" t="str">
        <f>X7</f>
        <v>Kmoníčková</v>
      </c>
      <c r="AA13" s="118"/>
    </row>
    <row r="14" spans="1:27">
      <c r="A14" s="30"/>
      <c r="B14" s="8" t="str">
        <f>L14</f>
        <v>Drnková</v>
      </c>
      <c r="C14" s="29" t="s">
        <v>3</v>
      </c>
      <c r="D14" s="8" t="str">
        <f>L17</f>
        <v>Švábová</v>
      </c>
      <c r="E14" s="4">
        <v>2</v>
      </c>
      <c r="F14" s="4" t="s">
        <v>5</v>
      </c>
      <c r="G14" s="4">
        <v>0</v>
      </c>
      <c r="H14" s="4">
        <v>22</v>
      </c>
      <c r="I14" s="4" t="s">
        <v>5</v>
      </c>
      <c r="J14" s="4">
        <v>10</v>
      </c>
      <c r="K14" s="81"/>
      <c r="L14" s="78" t="s">
        <v>166</v>
      </c>
      <c r="M14" s="4">
        <f>SUM(H14,H17,J19)</f>
        <v>62</v>
      </c>
      <c r="N14" s="57" t="s">
        <v>5</v>
      </c>
      <c r="O14" s="4">
        <f>SUM(J14,J17,H19)</f>
        <v>33</v>
      </c>
      <c r="P14" s="4">
        <f>M14-O14</f>
        <v>29</v>
      </c>
      <c r="Q14" s="4">
        <f>SUM(E14,E17,G19)</f>
        <v>5</v>
      </c>
      <c r="R14" s="4">
        <f>Q14+(P14/100)</f>
        <v>5.29</v>
      </c>
      <c r="S14" s="4">
        <f>RANK(R14,$R$14:$R$17,0)</f>
        <v>1</v>
      </c>
      <c r="U14" s="30"/>
      <c r="V14" s="19"/>
      <c r="W14" s="131"/>
      <c r="X14" s="131"/>
      <c r="Y14" s="10"/>
      <c r="Z14" s="114"/>
      <c r="AA14" s="133"/>
    </row>
    <row r="15" spans="1:27">
      <c r="A15" s="30"/>
      <c r="B15" s="8" t="str">
        <f>L15</f>
        <v>Krejčová</v>
      </c>
      <c r="C15" s="29" t="s">
        <v>3</v>
      </c>
      <c r="D15" s="8" t="str">
        <f>L16</f>
        <v>Melíšková</v>
      </c>
      <c r="E15" s="4">
        <v>0</v>
      </c>
      <c r="F15" s="4" t="s">
        <v>5</v>
      </c>
      <c r="G15" s="4">
        <v>2</v>
      </c>
      <c r="H15" s="4">
        <v>13</v>
      </c>
      <c r="I15" s="4" t="s">
        <v>5</v>
      </c>
      <c r="J15" s="4">
        <v>22</v>
      </c>
      <c r="K15" s="81"/>
      <c r="L15" s="68" t="s">
        <v>167</v>
      </c>
      <c r="M15" s="4">
        <f>SUM(H15,J17,H18)</f>
        <v>43</v>
      </c>
      <c r="N15" s="4" t="s">
        <v>5</v>
      </c>
      <c r="O15" s="4">
        <f>SUM(J15,H17,J18)</f>
        <v>56</v>
      </c>
      <c r="P15" s="4">
        <f t="shared" ref="P15:P17" si="3">M15-O15</f>
        <v>-13</v>
      </c>
      <c r="Q15" s="4">
        <f>SUM(E15,G17,E18)</f>
        <v>2</v>
      </c>
      <c r="R15" s="4">
        <f t="shared" ref="R15:R17" si="4">Q15+(P15/100)</f>
        <v>1.87</v>
      </c>
      <c r="S15" s="4">
        <f t="shared" ref="S15:S17" si="5">RANK(R15,$R$14:$R$17,0)</f>
        <v>3</v>
      </c>
      <c r="U15" s="30"/>
      <c r="V15" s="19"/>
      <c r="W15" s="19"/>
      <c r="X15" s="9"/>
      <c r="Y15" s="10"/>
      <c r="Z15" s="34"/>
      <c r="AA15" s="35"/>
    </row>
    <row r="16" spans="1:27">
      <c r="A16" s="30"/>
      <c r="B16" s="8" t="str">
        <f>L17</f>
        <v>Švábová</v>
      </c>
      <c r="C16" s="29" t="s">
        <v>3</v>
      </c>
      <c r="D16" s="8" t="str">
        <f>L16</f>
        <v>Melíšková</v>
      </c>
      <c r="E16" s="4">
        <v>0</v>
      </c>
      <c r="F16" s="4" t="s">
        <v>5</v>
      </c>
      <c r="G16" s="4">
        <v>2</v>
      </c>
      <c r="H16" s="4">
        <v>4</v>
      </c>
      <c r="I16" s="4" t="s">
        <v>5</v>
      </c>
      <c r="J16" s="4">
        <v>22</v>
      </c>
      <c r="K16" s="81"/>
      <c r="L16" s="78" t="s">
        <v>168</v>
      </c>
      <c r="M16" s="4">
        <f>SUM(J15,J16,H19)</f>
        <v>59</v>
      </c>
      <c r="N16" s="4" t="s">
        <v>5</v>
      </c>
      <c r="O16" s="4">
        <f>SUM(H15,H16,J19)</f>
        <v>35</v>
      </c>
      <c r="P16" s="4">
        <f t="shared" si="3"/>
        <v>24</v>
      </c>
      <c r="Q16" s="4">
        <f>SUM(G15,G16,E19)</f>
        <v>5</v>
      </c>
      <c r="R16" s="4">
        <f t="shared" si="4"/>
        <v>5.24</v>
      </c>
      <c r="S16" s="4">
        <f t="shared" si="5"/>
        <v>2</v>
      </c>
      <c r="U16" s="30" t="s">
        <v>20</v>
      </c>
      <c r="V16" s="112" t="str">
        <f>IF(S14=1,L14,IF(S15=1,L15,IF(S16=1,L16,IF(S17=1,L17,"NEODEHRÁNO"))))</f>
        <v>Drnková</v>
      </c>
      <c r="W16" s="112"/>
      <c r="X16" s="9"/>
      <c r="Y16" s="10"/>
      <c r="Z16" s="34"/>
      <c r="AA16" s="35"/>
    </row>
    <row r="17" spans="1:29">
      <c r="A17" s="30"/>
      <c r="B17" s="8" t="str">
        <f>L14</f>
        <v>Drnková</v>
      </c>
      <c r="C17" s="29" t="s">
        <v>3</v>
      </c>
      <c r="D17" s="8" t="str">
        <f>L15</f>
        <v>Krejčová</v>
      </c>
      <c r="E17" s="4">
        <v>2</v>
      </c>
      <c r="F17" s="4" t="s">
        <v>5</v>
      </c>
      <c r="G17" s="4">
        <v>0</v>
      </c>
      <c r="H17" s="4">
        <v>22</v>
      </c>
      <c r="I17" s="4" t="s">
        <v>5</v>
      </c>
      <c r="J17" s="4">
        <v>8</v>
      </c>
      <c r="K17" s="81"/>
      <c r="L17" s="72" t="s">
        <v>169</v>
      </c>
      <c r="M17" s="4">
        <f>SUM(J14,H16,J18)</f>
        <v>26</v>
      </c>
      <c r="N17" s="4" t="s">
        <v>5</v>
      </c>
      <c r="O17" s="4">
        <f>SUM(H14,J16,H18)</f>
        <v>66</v>
      </c>
      <c r="P17" s="4">
        <f t="shared" si="3"/>
        <v>-40</v>
      </c>
      <c r="Q17" s="4">
        <f>SUM(G14,E16,G18)</f>
        <v>0</v>
      </c>
      <c r="R17" s="4">
        <f t="shared" si="4"/>
        <v>-0.4</v>
      </c>
      <c r="S17" s="4">
        <f t="shared" si="5"/>
        <v>4</v>
      </c>
      <c r="U17" s="30"/>
      <c r="V17" s="19"/>
      <c r="W17" s="20"/>
      <c r="X17" s="9"/>
      <c r="Y17" s="10"/>
      <c r="Z17" s="34"/>
      <c r="AA17" s="35"/>
    </row>
    <row r="18" spans="1:29">
      <c r="A18" s="30"/>
      <c r="B18" s="8" t="str">
        <f>L15</f>
        <v>Krejčová</v>
      </c>
      <c r="C18" s="29" t="s">
        <v>3</v>
      </c>
      <c r="D18" s="8" t="str">
        <f>L17</f>
        <v>Švábová</v>
      </c>
      <c r="E18" s="4">
        <v>2</v>
      </c>
      <c r="F18" s="4" t="s">
        <v>5</v>
      </c>
      <c r="G18" s="4">
        <v>0</v>
      </c>
      <c r="H18" s="4">
        <v>22</v>
      </c>
      <c r="I18" s="4" t="s">
        <v>5</v>
      </c>
      <c r="J18" s="4">
        <v>12</v>
      </c>
      <c r="K18" s="81"/>
      <c r="L18" s="77"/>
      <c r="M18" s="76">
        <f>SUM(M14:M17)</f>
        <v>190</v>
      </c>
      <c r="N18" s="82">
        <f>M18-O18</f>
        <v>0</v>
      </c>
      <c r="O18" s="76">
        <f>SUM(O14:O17)</f>
        <v>190</v>
      </c>
      <c r="P18" s="57"/>
      <c r="Q18" s="57"/>
      <c r="R18" s="57"/>
      <c r="S18" s="57"/>
      <c r="U18" s="30"/>
      <c r="V18" s="19"/>
      <c r="W18" s="21"/>
      <c r="X18" s="9"/>
      <c r="Y18" s="10"/>
      <c r="Z18" s="34"/>
      <c r="AA18" s="35"/>
    </row>
    <row r="19" spans="1:29">
      <c r="A19" s="30"/>
      <c r="B19" s="8" t="str">
        <f>L16</f>
        <v>Melíšková</v>
      </c>
      <c r="C19" s="29" t="s">
        <v>3</v>
      </c>
      <c r="D19" s="8" t="str">
        <f>L14</f>
        <v>Drnková</v>
      </c>
      <c r="E19" s="4">
        <v>1</v>
      </c>
      <c r="F19" s="4" t="s">
        <v>5</v>
      </c>
      <c r="G19" s="4">
        <v>1</v>
      </c>
      <c r="H19" s="4">
        <v>15</v>
      </c>
      <c r="I19" s="4" t="s">
        <v>5</v>
      </c>
      <c r="J19" s="4">
        <v>18</v>
      </c>
      <c r="K19" s="81"/>
      <c r="L19" s="77"/>
      <c r="M19" s="57"/>
      <c r="N19" s="57"/>
      <c r="O19" s="57"/>
      <c r="P19" s="57"/>
      <c r="Q19" s="57"/>
      <c r="R19" s="57"/>
      <c r="S19" s="57"/>
      <c r="U19" s="30"/>
      <c r="V19" s="19"/>
      <c r="W19" s="21"/>
      <c r="X19" s="122" t="str">
        <f>V22</f>
        <v>Brejchová</v>
      </c>
      <c r="Y19" s="123"/>
      <c r="Z19" s="34"/>
      <c r="AA19" s="35"/>
    </row>
    <row r="20" spans="1:29">
      <c r="B20" s="8"/>
      <c r="C20" s="29"/>
      <c r="D20" s="8"/>
      <c r="E20" s="4"/>
      <c r="F20" s="4"/>
      <c r="G20" s="4"/>
      <c r="H20" s="4"/>
      <c r="I20" s="4"/>
      <c r="J20" s="4"/>
      <c r="K20" s="81"/>
      <c r="L20" s="77"/>
      <c r="M20" s="57"/>
      <c r="N20" s="57"/>
      <c r="O20" s="57"/>
      <c r="P20" s="57"/>
      <c r="Q20" s="57"/>
      <c r="R20" s="57"/>
      <c r="S20" s="57"/>
      <c r="U20" s="30"/>
      <c r="V20" s="19"/>
      <c r="W20" s="21"/>
      <c r="X20" s="11"/>
      <c r="Y20" s="15"/>
      <c r="Z20" s="34"/>
      <c r="AA20" s="35"/>
    </row>
    <row r="21" spans="1:29">
      <c r="B21" s="8"/>
      <c r="C21" s="29"/>
      <c r="D21" s="8"/>
      <c r="E21" s="4"/>
      <c r="F21" s="4"/>
      <c r="G21" s="4"/>
      <c r="H21" s="4"/>
      <c r="I21" s="4"/>
      <c r="J21" s="4"/>
      <c r="K21" s="81"/>
      <c r="L21" s="77"/>
      <c r="M21" s="57"/>
      <c r="N21" s="57"/>
      <c r="O21" s="57"/>
      <c r="P21" s="57"/>
      <c r="Q21" s="57"/>
      <c r="R21" s="57"/>
      <c r="S21" s="57"/>
      <c r="U21" s="30"/>
      <c r="V21" s="19"/>
      <c r="W21" s="21"/>
      <c r="X21" s="9"/>
      <c r="Y21" s="12"/>
      <c r="Z21" s="34"/>
      <c r="AA21" s="35"/>
    </row>
    <row r="22" spans="1:29">
      <c r="B22" s="8"/>
      <c r="C22" s="29"/>
      <c r="D22" s="8"/>
      <c r="E22" s="4"/>
      <c r="F22" s="4"/>
      <c r="G22" s="4"/>
      <c r="H22" s="4"/>
      <c r="I22" s="4"/>
      <c r="J22" s="4"/>
      <c r="K22" s="81"/>
      <c r="L22" s="75" t="s">
        <v>46</v>
      </c>
      <c r="M22" s="126"/>
      <c r="N22" s="126"/>
      <c r="O22" s="126"/>
      <c r="P22" s="57"/>
      <c r="Q22" s="57"/>
      <c r="R22" s="57"/>
      <c r="S22" s="57"/>
      <c r="U22" s="2" t="s">
        <v>55</v>
      </c>
      <c r="V22" s="112" t="str">
        <f>IF(S24=2,L24,IF(S25=2,L25,IF(S26=2,L26,IF(S27=2,L27,"NEODEHRÁNO"))))</f>
        <v>Brejchová</v>
      </c>
      <c r="W22" s="113"/>
      <c r="X22" s="9"/>
      <c r="Y22" s="9"/>
      <c r="Z22" s="34"/>
      <c r="AA22" s="35"/>
    </row>
    <row r="23" spans="1:29">
      <c r="B23" s="8"/>
      <c r="C23" s="29"/>
      <c r="D23" s="8"/>
      <c r="E23" s="4"/>
      <c r="F23" s="4"/>
      <c r="G23" s="4"/>
      <c r="H23" s="4"/>
      <c r="I23" s="4"/>
      <c r="J23" s="4"/>
      <c r="K23" s="81"/>
      <c r="L23" s="4" t="s">
        <v>9</v>
      </c>
      <c r="M23" s="127" t="s">
        <v>10</v>
      </c>
      <c r="N23" s="127"/>
      <c r="O23" s="127"/>
      <c r="P23" s="73" t="s">
        <v>11</v>
      </c>
      <c r="Q23" s="4" t="s">
        <v>12</v>
      </c>
      <c r="R23" s="4" t="s">
        <v>13</v>
      </c>
      <c r="S23" s="4" t="s">
        <v>0</v>
      </c>
      <c r="U23" s="30"/>
      <c r="Z23" s="32"/>
      <c r="AA23" s="36"/>
    </row>
    <row r="24" spans="1:29">
      <c r="B24" s="8" t="str">
        <f>L24</f>
        <v>Klailová</v>
      </c>
      <c r="C24" s="29" t="s">
        <v>3</v>
      </c>
      <c r="D24" s="8" t="str">
        <f>L27</f>
        <v>Bye</v>
      </c>
      <c r="E24" s="4">
        <v>2</v>
      </c>
      <c r="F24" s="4" t="s">
        <v>5</v>
      </c>
      <c r="G24" s="4">
        <v>0</v>
      </c>
      <c r="H24" s="4">
        <v>22</v>
      </c>
      <c r="I24" s="4" t="s">
        <v>5</v>
      </c>
      <c r="J24" s="4">
        <v>0</v>
      </c>
      <c r="K24" s="81"/>
      <c r="L24" s="78" t="s">
        <v>170</v>
      </c>
      <c r="M24" s="4">
        <f>SUM(H24,H27,J29)</f>
        <v>66</v>
      </c>
      <c r="N24" s="57" t="s">
        <v>5</v>
      </c>
      <c r="O24" s="4">
        <f>SUM(J24,J27,H29)</f>
        <v>21</v>
      </c>
      <c r="P24" s="4">
        <f>M24-O24</f>
        <v>45</v>
      </c>
      <c r="Q24" s="4">
        <f>SUM(E24,E27,G29)</f>
        <v>6</v>
      </c>
      <c r="R24" s="4">
        <f>Q24+(P24/100)</f>
        <v>6.45</v>
      </c>
      <c r="S24" s="4">
        <f>RANK(R24,$R$24:$R$27,0)</f>
        <v>1</v>
      </c>
      <c r="U24" s="30"/>
      <c r="Z24" s="32"/>
      <c r="AA24" s="36"/>
    </row>
    <row r="25" spans="1:29">
      <c r="B25" s="8" t="str">
        <f>L25</f>
        <v>Brejchová</v>
      </c>
      <c r="C25" s="29" t="s">
        <v>3</v>
      </c>
      <c r="D25" s="8" t="str">
        <f>L26</f>
        <v>Poklembová</v>
      </c>
      <c r="E25" s="4">
        <v>2</v>
      </c>
      <c r="F25" s="4" t="s">
        <v>5</v>
      </c>
      <c r="G25" s="4">
        <v>0</v>
      </c>
      <c r="H25" s="4">
        <v>22</v>
      </c>
      <c r="I25" s="4" t="s">
        <v>5</v>
      </c>
      <c r="J25" s="4">
        <v>2</v>
      </c>
      <c r="K25" s="81"/>
      <c r="L25" s="66" t="s">
        <v>171</v>
      </c>
      <c r="M25" s="4">
        <f>SUM(H25,J27,H28)</f>
        <v>59</v>
      </c>
      <c r="N25" s="4" t="s">
        <v>5</v>
      </c>
      <c r="O25" s="4">
        <f>SUM(J25,H27,J28)</f>
        <v>24</v>
      </c>
      <c r="P25" s="4">
        <f t="shared" ref="P25:P27" si="6">M25-O25</f>
        <v>35</v>
      </c>
      <c r="Q25" s="4">
        <f>SUM(E25,G27,E28)</f>
        <v>4</v>
      </c>
      <c r="R25" s="4">
        <f t="shared" ref="R25:R27" si="7">Q25+(P25/100)</f>
        <v>4.3499999999999996</v>
      </c>
      <c r="S25" s="4">
        <f t="shared" ref="S25:S27" si="8">RANK(R25,$R$24:$R$27,0)</f>
        <v>2</v>
      </c>
      <c r="U25" s="30"/>
      <c r="Y25" s="128" t="str">
        <f>X19</f>
        <v>Brejchová</v>
      </c>
      <c r="Z25" s="128"/>
      <c r="AA25" s="36"/>
      <c r="AB25" s="129" t="str">
        <f>Z13</f>
        <v>Kmoníčková</v>
      </c>
      <c r="AC25" s="128"/>
    </row>
    <row r="26" spans="1:29">
      <c r="B26" s="8" t="str">
        <f>L27</f>
        <v>Bye</v>
      </c>
      <c r="C26" s="29" t="s">
        <v>3</v>
      </c>
      <c r="D26" s="8" t="str">
        <f>L26</f>
        <v>Poklembová</v>
      </c>
      <c r="E26" s="4">
        <v>0</v>
      </c>
      <c r="F26" s="4" t="s">
        <v>5</v>
      </c>
      <c r="G26" s="4">
        <v>2</v>
      </c>
      <c r="H26" s="4">
        <v>0</v>
      </c>
      <c r="I26" s="4" t="s">
        <v>5</v>
      </c>
      <c r="J26" s="4">
        <v>22</v>
      </c>
      <c r="K26" s="81"/>
      <c r="L26" s="72" t="s">
        <v>172</v>
      </c>
      <c r="M26" s="4">
        <f>SUM(J25,J26,H29)</f>
        <v>30</v>
      </c>
      <c r="N26" s="4" t="s">
        <v>5</v>
      </c>
      <c r="O26" s="4">
        <f>SUM(H25,H26,J29)</f>
        <v>44</v>
      </c>
      <c r="P26" s="4">
        <f t="shared" si="6"/>
        <v>-14</v>
      </c>
      <c r="Q26" s="4">
        <f>SUM(G25,G26,E29)</f>
        <v>2</v>
      </c>
      <c r="R26" s="4">
        <f t="shared" si="7"/>
        <v>1.8599999999999999</v>
      </c>
      <c r="S26" s="4">
        <f t="shared" si="8"/>
        <v>3</v>
      </c>
      <c r="U26" s="30"/>
      <c r="Z26" s="32"/>
      <c r="AA26" s="36"/>
    </row>
    <row r="27" spans="1:29">
      <c r="B27" s="8" t="str">
        <f>L24</f>
        <v>Klailová</v>
      </c>
      <c r="C27" s="29" t="s">
        <v>3</v>
      </c>
      <c r="D27" s="8" t="str">
        <f>L25</f>
        <v>Brejchová</v>
      </c>
      <c r="E27" s="4">
        <v>2</v>
      </c>
      <c r="F27" s="4" t="s">
        <v>5</v>
      </c>
      <c r="G27" s="4">
        <v>0</v>
      </c>
      <c r="H27" s="4">
        <v>22</v>
      </c>
      <c r="I27" s="4" t="s">
        <v>5</v>
      </c>
      <c r="J27" s="4">
        <v>15</v>
      </c>
      <c r="K27" s="81"/>
      <c r="L27" s="48" t="s">
        <v>48</v>
      </c>
      <c r="M27" s="4">
        <f>SUM(J24,H26,J28)</f>
        <v>0</v>
      </c>
      <c r="N27" s="4" t="s">
        <v>5</v>
      </c>
      <c r="O27" s="4">
        <f>SUM(H24,J26,H28)</f>
        <v>66</v>
      </c>
      <c r="P27" s="4">
        <f t="shared" si="6"/>
        <v>-66</v>
      </c>
      <c r="Q27" s="4">
        <f>SUM(G24,E26,G28)</f>
        <v>0</v>
      </c>
      <c r="R27" s="4">
        <f t="shared" si="7"/>
        <v>-0.66</v>
      </c>
      <c r="S27" s="4">
        <f t="shared" si="8"/>
        <v>4</v>
      </c>
      <c r="U27" s="30"/>
      <c r="Z27" s="32"/>
      <c r="AA27" s="36"/>
    </row>
    <row r="28" spans="1:29">
      <c r="B28" s="8" t="str">
        <f>L25</f>
        <v>Brejchová</v>
      </c>
      <c r="C28" s="29" t="s">
        <v>3</v>
      </c>
      <c r="D28" s="8" t="str">
        <f>L27</f>
        <v>Bye</v>
      </c>
      <c r="E28" s="4">
        <v>2</v>
      </c>
      <c r="F28" s="4" t="s">
        <v>5</v>
      </c>
      <c r="G28" s="4">
        <v>0</v>
      </c>
      <c r="H28" s="4">
        <v>22</v>
      </c>
      <c r="I28" s="4" t="s">
        <v>5</v>
      </c>
      <c r="J28" s="4">
        <v>0</v>
      </c>
      <c r="K28" s="81"/>
      <c r="L28" s="77"/>
      <c r="M28" s="76">
        <f>SUM(M24:M27)</f>
        <v>155</v>
      </c>
      <c r="N28" s="82">
        <f>M28-O28</f>
        <v>0</v>
      </c>
      <c r="O28" s="76">
        <f>SUM(O24:O27)</f>
        <v>155</v>
      </c>
      <c r="P28" s="57"/>
      <c r="Q28" s="57"/>
      <c r="R28" s="57"/>
      <c r="S28" s="57"/>
      <c r="U28" s="30" t="s">
        <v>18</v>
      </c>
      <c r="V28" s="134" t="str">
        <f>IF(S14=2,L14,IF(S15=2,L15,IF(S16=2,L16,IF(S17=2,L17,"NEODEHRÁNO"))))</f>
        <v>Melíšková</v>
      </c>
      <c r="W28" s="134"/>
      <c r="X28" s="9"/>
      <c r="Y28" s="9"/>
      <c r="Z28" s="34"/>
      <c r="AA28" s="35"/>
    </row>
    <row r="29" spans="1:29">
      <c r="B29" s="8" t="str">
        <f>L26</f>
        <v>Poklembová</v>
      </c>
      <c r="C29" s="29" t="s">
        <v>3</v>
      </c>
      <c r="D29" s="8" t="str">
        <f>L24</f>
        <v>Klailová</v>
      </c>
      <c r="E29" s="4">
        <v>0</v>
      </c>
      <c r="F29" s="4" t="s">
        <v>5</v>
      </c>
      <c r="G29" s="4">
        <v>2</v>
      </c>
      <c r="H29" s="4">
        <v>6</v>
      </c>
      <c r="I29" s="4" t="s">
        <v>5</v>
      </c>
      <c r="J29" s="4">
        <v>22</v>
      </c>
      <c r="K29" s="81"/>
      <c r="L29" s="77"/>
      <c r="M29" s="57"/>
      <c r="N29" s="57"/>
      <c r="O29" s="57"/>
      <c r="P29" s="57"/>
      <c r="Q29" s="57"/>
      <c r="R29" s="57"/>
      <c r="S29" s="57"/>
      <c r="U29" s="30"/>
      <c r="V29" s="19"/>
      <c r="W29" s="20"/>
      <c r="X29" s="9"/>
      <c r="Y29" s="9"/>
      <c r="Z29" s="34"/>
      <c r="AA29" s="35"/>
    </row>
    <row r="30" spans="1:29">
      <c r="B30" s="8"/>
      <c r="C30" s="29"/>
      <c r="D30" s="8"/>
      <c r="E30" s="4"/>
      <c r="F30" s="4"/>
      <c r="G30" s="4"/>
      <c r="H30" s="4"/>
      <c r="I30" s="4"/>
      <c r="J30" s="4"/>
      <c r="K30" s="81"/>
      <c r="L30" s="77"/>
      <c r="M30" s="57"/>
      <c r="N30" s="57"/>
      <c r="O30" s="57"/>
      <c r="P30" s="57"/>
      <c r="Q30" s="57"/>
      <c r="R30" s="57"/>
      <c r="S30" s="57"/>
      <c r="U30" s="30"/>
      <c r="V30" s="19"/>
      <c r="W30" s="21"/>
      <c r="X30" s="9"/>
      <c r="Y30" s="9"/>
      <c r="Z30" s="34"/>
      <c r="AA30" s="35"/>
    </row>
    <row r="31" spans="1:29">
      <c r="B31" s="8"/>
      <c r="C31" s="29"/>
      <c r="D31" s="8"/>
      <c r="E31" s="4"/>
      <c r="F31" s="4"/>
      <c r="G31" s="4"/>
      <c r="H31" s="4"/>
      <c r="I31" s="4"/>
      <c r="J31" s="4"/>
      <c r="K31" s="81"/>
      <c r="L31" s="77"/>
      <c r="M31" s="57"/>
      <c r="N31" s="57"/>
      <c r="O31" s="57"/>
      <c r="P31" s="57"/>
      <c r="Q31" s="57"/>
      <c r="R31" s="57"/>
      <c r="S31" s="57"/>
      <c r="U31" s="30"/>
      <c r="V31" s="19"/>
      <c r="W31" s="21"/>
      <c r="X31" s="120" t="str">
        <f>V34</f>
        <v>Klailová</v>
      </c>
      <c r="Y31" s="116"/>
      <c r="Z31" s="34"/>
      <c r="AA31" s="35"/>
    </row>
    <row r="32" spans="1:29">
      <c r="B32" s="8"/>
      <c r="C32" s="29"/>
      <c r="D32" s="8"/>
      <c r="E32" s="4"/>
      <c r="F32" s="4"/>
      <c r="G32" s="4"/>
      <c r="H32" s="4"/>
      <c r="I32" s="4"/>
      <c r="J32" s="4"/>
      <c r="K32" s="81"/>
      <c r="L32" s="75" t="s">
        <v>49</v>
      </c>
      <c r="M32" s="126"/>
      <c r="N32" s="126"/>
      <c r="O32" s="126"/>
      <c r="P32" s="57"/>
      <c r="Q32" s="57"/>
      <c r="R32" s="57"/>
      <c r="S32" s="57"/>
      <c r="U32" s="30"/>
      <c r="V32" s="19"/>
      <c r="W32" s="21"/>
      <c r="X32" s="11"/>
      <c r="Y32" s="14"/>
      <c r="Z32" s="34"/>
      <c r="AA32" s="35"/>
    </row>
    <row r="33" spans="2:27">
      <c r="B33" s="8"/>
      <c r="C33" s="29"/>
      <c r="D33" s="8"/>
      <c r="E33" s="4"/>
      <c r="F33" s="4"/>
      <c r="G33" s="4"/>
      <c r="H33" s="4"/>
      <c r="I33" s="4"/>
      <c r="J33" s="4"/>
      <c r="K33" s="81"/>
      <c r="L33" s="4" t="s">
        <v>9</v>
      </c>
      <c r="M33" s="127" t="s">
        <v>10</v>
      </c>
      <c r="N33" s="127"/>
      <c r="O33" s="127"/>
      <c r="P33" s="73" t="s">
        <v>11</v>
      </c>
      <c r="Q33" s="4" t="s">
        <v>12</v>
      </c>
      <c r="R33" s="4" t="s">
        <v>13</v>
      </c>
      <c r="S33" s="4" t="s">
        <v>0</v>
      </c>
      <c r="U33" s="30"/>
      <c r="V33" s="19"/>
      <c r="W33" s="21"/>
      <c r="X33" s="9"/>
      <c r="Y33" s="10"/>
      <c r="Z33" s="34"/>
      <c r="AA33" s="35"/>
    </row>
    <row r="34" spans="2:27">
      <c r="B34" s="8" t="str">
        <f>L34</f>
        <v>Nešněrová</v>
      </c>
      <c r="C34" s="29" t="s">
        <v>3</v>
      </c>
      <c r="D34" s="8" t="str">
        <f>L37</f>
        <v>Bye</v>
      </c>
      <c r="E34" s="4">
        <v>2</v>
      </c>
      <c r="F34" s="4" t="s">
        <v>5</v>
      </c>
      <c r="G34" s="4">
        <v>0</v>
      </c>
      <c r="H34" s="4">
        <v>22</v>
      </c>
      <c r="I34" s="4" t="s">
        <v>5</v>
      </c>
      <c r="J34" s="4">
        <v>0</v>
      </c>
      <c r="K34" s="81"/>
      <c r="L34" s="78" t="s">
        <v>173</v>
      </c>
      <c r="M34" s="4">
        <f>SUM(H34,H37,J39)</f>
        <v>66</v>
      </c>
      <c r="N34" s="57" t="s">
        <v>5</v>
      </c>
      <c r="O34" s="4">
        <f>SUM(J34,J37,H39)</f>
        <v>6</v>
      </c>
      <c r="P34" s="4">
        <f>M34-O34</f>
        <v>60</v>
      </c>
      <c r="Q34" s="4">
        <f>SUM(E34,E37,G39)</f>
        <v>6</v>
      </c>
      <c r="R34" s="4">
        <f>Q34+(P34/100)</f>
        <v>6.6</v>
      </c>
      <c r="S34" s="4">
        <f>RANK(R34,$R$34:$R$37,0)</f>
        <v>1</v>
      </c>
      <c r="U34" s="30" t="s">
        <v>56</v>
      </c>
      <c r="V34" s="112" t="str">
        <f>IF(S24=1,L24,IF(S25=1,L25,IF(S26=1,L26,IF(S27=1,L27,"NEODEHRÁNO"))))</f>
        <v>Klailová</v>
      </c>
      <c r="W34" s="113"/>
      <c r="X34" s="9"/>
      <c r="Y34" s="10"/>
      <c r="Z34" s="34"/>
      <c r="AA34" s="35"/>
    </row>
    <row r="35" spans="2:27">
      <c r="B35" s="8" t="str">
        <f>L35</f>
        <v>Černá</v>
      </c>
      <c r="C35" s="29" t="s">
        <v>3</v>
      </c>
      <c r="D35" s="8" t="str">
        <f>L36</f>
        <v>Nacičová</v>
      </c>
      <c r="E35" s="4">
        <v>2</v>
      </c>
      <c r="F35" s="4" t="s">
        <v>5</v>
      </c>
      <c r="G35" s="4">
        <v>0</v>
      </c>
      <c r="H35" s="4">
        <v>22</v>
      </c>
      <c r="I35" s="4" t="s">
        <v>5</v>
      </c>
      <c r="J35" s="4">
        <v>4</v>
      </c>
      <c r="K35" s="81"/>
      <c r="L35" s="66" t="s">
        <v>174</v>
      </c>
      <c r="M35" s="4">
        <f>SUM(H35,J37,H38)</f>
        <v>46</v>
      </c>
      <c r="N35" s="4" t="s">
        <v>5</v>
      </c>
      <c r="O35" s="4">
        <f>SUM(J35,H37,J38)</f>
        <v>26</v>
      </c>
      <c r="P35" s="4">
        <f t="shared" ref="P35:P37" si="9">M35-O35</f>
        <v>20</v>
      </c>
      <c r="Q35" s="4">
        <f>SUM(E35,G37,E38)</f>
        <v>4</v>
      </c>
      <c r="R35" s="4">
        <f t="shared" ref="R35:R37" si="10">Q35+(P35/100)</f>
        <v>4.2</v>
      </c>
      <c r="S35" s="4">
        <f t="shared" ref="S35:S37" si="11">RANK(R35,$R$34:$R$37,0)</f>
        <v>2</v>
      </c>
      <c r="U35" s="30"/>
      <c r="V35" s="19"/>
      <c r="W35" s="22"/>
      <c r="X35" s="12"/>
      <c r="Y35" s="10"/>
      <c r="Z35" s="34"/>
      <c r="AA35" s="35"/>
    </row>
    <row r="36" spans="2:27">
      <c r="B36" s="8" t="str">
        <f>L37</f>
        <v>Bye</v>
      </c>
      <c r="C36" s="29" t="s">
        <v>3</v>
      </c>
      <c r="D36" s="8" t="str">
        <f>L36</f>
        <v>Nacičová</v>
      </c>
      <c r="E36" s="4">
        <v>0</v>
      </c>
      <c r="F36" s="4" t="s">
        <v>5</v>
      </c>
      <c r="G36" s="4">
        <v>2</v>
      </c>
      <c r="H36" s="4">
        <v>0</v>
      </c>
      <c r="I36" s="4" t="s">
        <v>5</v>
      </c>
      <c r="J36" s="4">
        <v>22</v>
      </c>
      <c r="K36" s="81"/>
      <c r="L36" s="51" t="s">
        <v>175</v>
      </c>
      <c r="M36" s="4">
        <f>SUM(J35,J36,H39)</f>
        <v>30</v>
      </c>
      <c r="N36" s="4" t="s">
        <v>5</v>
      </c>
      <c r="O36" s="4">
        <f>SUM(H35,H36,J39)</f>
        <v>44</v>
      </c>
      <c r="P36" s="4">
        <f t="shared" si="9"/>
        <v>-14</v>
      </c>
      <c r="Q36" s="4">
        <f>SUM(G35,G36,E39)</f>
        <v>2</v>
      </c>
      <c r="R36" s="4">
        <f t="shared" si="10"/>
        <v>1.8599999999999999</v>
      </c>
      <c r="S36" s="4">
        <f t="shared" si="11"/>
        <v>3</v>
      </c>
      <c r="U36" s="30"/>
      <c r="V36" s="19"/>
      <c r="W36" s="23"/>
      <c r="X36" s="12"/>
      <c r="Y36" s="10"/>
      <c r="Z36" s="34"/>
      <c r="AA36" s="35"/>
    </row>
    <row r="37" spans="2:27">
      <c r="B37" s="8" t="str">
        <f>L34</f>
        <v>Nešněrová</v>
      </c>
      <c r="C37" s="29" t="s">
        <v>3</v>
      </c>
      <c r="D37" s="8" t="str">
        <f>L35</f>
        <v>Černá</v>
      </c>
      <c r="E37" s="4">
        <v>2</v>
      </c>
      <c r="F37" s="4" t="s">
        <v>5</v>
      </c>
      <c r="G37" s="4">
        <v>0</v>
      </c>
      <c r="H37" s="4">
        <v>22</v>
      </c>
      <c r="I37" s="4" t="s">
        <v>5</v>
      </c>
      <c r="J37" s="4">
        <v>2</v>
      </c>
      <c r="K37" s="81"/>
      <c r="L37" s="48" t="s">
        <v>48</v>
      </c>
      <c r="M37" s="4">
        <f>SUM(J34,H36,J38)</f>
        <v>0</v>
      </c>
      <c r="N37" s="4" t="s">
        <v>5</v>
      </c>
      <c r="O37" s="4">
        <f>SUM(H34,J36,H38)</f>
        <v>66</v>
      </c>
      <c r="P37" s="4">
        <f t="shared" si="9"/>
        <v>-66</v>
      </c>
      <c r="Q37" s="4">
        <f>SUM(G34,E36,G38)</f>
        <v>0</v>
      </c>
      <c r="R37" s="4">
        <f t="shared" si="10"/>
        <v>-0.66</v>
      </c>
      <c r="S37" s="4">
        <f t="shared" si="11"/>
        <v>4</v>
      </c>
      <c r="U37" s="128" t="str">
        <f>V40</f>
        <v>Horová</v>
      </c>
      <c r="V37" s="128"/>
      <c r="W37" s="132"/>
      <c r="X37" s="132"/>
      <c r="Y37" s="10"/>
      <c r="Z37" s="117" t="str">
        <f>X43</f>
        <v>Nešněrová</v>
      </c>
      <c r="AA37" s="130"/>
    </row>
    <row r="38" spans="2:27">
      <c r="B38" s="8" t="str">
        <f>L35</f>
        <v>Černá</v>
      </c>
      <c r="C38" s="29" t="s">
        <v>3</v>
      </c>
      <c r="D38" s="8" t="str">
        <f>L37</f>
        <v>Bye</v>
      </c>
      <c r="E38" s="4">
        <v>2</v>
      </c>
      <c r="F38" s="4" t="s">
        <v>5</v>
      </c>
      <c r="G38" s="4">
        <v>0</v>
      </c>
      <c r="H38" s="4">
        <v>22</v>
      </c>
      <c r="I38" s="4" t="s">
        <v>5</v>
      </c>
      <c r="J38" s="4">
        <v>0</v>
      </c>
      <c r="K38" s="81"/>
      <c r="L38" s="77"/>
      <c r="M38" s="76">
        <f>SUM(M34:M37)</f>
        <v>142</v>
      </c>
      <c r="N38" s="82">
        <f>M38-O38</f>
        <v>0</v>
      </c>
      <c r="O38" s="76">
        <f>SUM(O34:O37)</f>
        <v>142</v>
      </c>
      <c r="P38" s="57"/>
      <c r="Q38" s="57"/>
      <c r="R38" s="57"/>
      <c r="S38" s="57"/>
      <c r="U38" s="30"/>
      <c r="V38" s="19"/>
      <c r="W38" s="131"/>
      <c r="X38" s="131"/>
      <c r="Y38" s="10"/>
      <c r="Z38" s="114"/>
      <c r="AA38" s="115"/>
    </row>
    <row r="39" spans="2:27">
      <c r="B39" s="8" t="str">
        <f>L36</f>
        <v>Nacičová</v>
      </c>
      <c r="C39" s="29" t="s">
        <v>3</v>
      </c>
      <c r="D39" s="8" t="str">
        <f>L34</f>
        <v>Nešněrová</v>
      </c>
      <c r="E39" s="4">
        <v>0</v>
      </c>
      <c r="F39" s="4" t="s">
        <v>5</v>
      </c>
      <c r="G39" s="4">
        <v>2</v>
      </c>
      <c r="H39" s="4">
        <v>4</v>
      </c>
      <c r="I39" s="4" t="s">
        <v>5</v>
      </c>
      <c r="J39" s="4">
        <v>22</v>
      </c>
      <c r="K39" s="81"/>
      <c r="L39" s="77"/>
      <c r="M39" s="57"/>
      <c r="N39" s="57"/>
      <c r="O39" s="57"/>
      <c r="P39" s="57"/>
      <c r="Q39" s="57"/>
      <c r="R39" s="57"/>
      <c r="S39" s="57"/>
      <c r="U39" s="30"/>
      <c r="V39" s="19"/>
      <c r="W39" s="19"/>
      <c r="X39" s="9"/>
      <c r="Y39" s="10"/>
      <c r="Z39" s="13"/>
      <c r="AA39" s="13"/>
    </row>
    <row r="40" spans="2:27">
      <c r="U40" s="30" t="s">
        <v>19</v>
      </c>
      <c r="V40" s="112" t="str">
        <f>IF(S5=2,L5,IF(S6=2,L6,IF(S7=2,L7,IF(S8=2,L8,"NEODEHRÁNO"))))</f>
        <v>Horová</v>
      </c>
      <c r="W40" s="112"/>
      <c r="X40" s="9"/>
      <c r="Y40" s="10"/>
      <c r="Z40" s="13"/>
      <c r="AA40" s="13"/>
    </row>
    <row r="41" spans="2:27">
      <c r="U41" s="30"/>
      <c r="V41" s="19"/>
      <c r="W41" s="20"/>
      <c r="X41" s="9"/>
      <c r="Y41" s="10"/>
      <c r="Z41" s="13"/>
      <c r="AA41" s="13"/>
    </row>
    <row r="42" spans="2:27">
      <c r="U42" s="30"/>
      <c r="V42" s="19"/>
      <c r="W42" s="21"/>
      <c r="X42" s="9"/>
      <c r="Y42" s="10"/>
      <c r="Z42" s="13"/>
      <c r="AA42" s="13"/>
    </row>
    <row r="43" spans="2:27">
      <c r="U43" s="30"/>
      <c r="V43" s="19"/>
      <c r="W43" s="38"/>
      <c r="X43" s="122" t="str">
        <f>V46</f>
        <v>Nešněrová</v>
      </c>
      <c r="Y43" s="123"/>
      <c r="Z43" s="13"/>
      <c r="AA43" s="13"/>
    </row>
    <row r="44" spans="2:27">
      <c r="U44" s="30"/>
      <c r="V44" s="19"/>
      <c r="W44" s="21"/>
      <c r="X44" s="11"/>
      <c r="Y44" s="15"/>
      <c r="Z44" s="13"/>
      <c r="AA44" s="13"/>
    </row>
    <row r="45" spans="2:27">
      <c r="U45" s="30"/>
      <c r="V45" s="19"/>
      <c r="W45" s="21"/>
      <c r="X45" s="9"/>
      <c r="Y45" s="12"/>
      <c r="Z45" s="13"/>
      <c r="AA45" s="13"/>
    </row>
    <row r="46" spans="2:27">
      <c r="U46" s="30" t="s">
        <v>62</v>
      </c>
      <c r="V46" s="112" t="str">
        <f>IF(S34=1,L34,IF(S35=1,L35,IF(S36=1,L36,IF(S37=1,L37,"NEODEHRÁNO"))))</f>
        <v>Nešněrová</v>
      </c>
      <c r="W46" s="113"/>
      <c r="X46" s="9"/>
      <c r="Y46" s="9"/>
      <c r="Z46" s="13"/>
      <c r="AA46" s="13"/>
    </row>
    <row r="47" spans="2:27">
      <c r="U47" s="30"/>
    </row>
    <row r="48" spans="2:27">
      <c r="U48" s="30"/>
    </row>
    <row r="49" spans="21:27">
      <c r="U49" s="30"/>
    </row>
    <row r="50" spans="21:27">
      <c r="U50" s="30"/>
    </row>
    <row r="51" spans="21:27">
      <c r="U51" s="30"/>
    </row>
    <row r="52" spans="21:27">
      <c r="U52" s="30"/>
    </row>
    <row r="53" spans="21:27">
      <c r="U53" s="30" t="s">
        <v>21</v>
      </c>
      <c r="V53" s="134" t="str">
        <f>IF(S5=3,L5,IF(S6=3,L6,IF(S7=3,L7,IF(S8=3,L8,"NEODEHRÁNO"))))</f>
        <v>Mitrovská</v>
      </c>
      <c r="W53" s="134"/>
      <c r="X53" s="9"/>
      <c r="Y53" s="9"/>
      <c r="Z53" s="13"/>
      <c r="AA53" s="13"/>
    </row>
    <row r="54" spans="21:27">
      <c r="U54" s="30"/>
      <c r="V54" s="19"/>
      <c r="W54" s="20"/>
      <c r="X54" s="9"/>
      <c r="Y54" s="9"/>
      <c r="Z54" s="13"/>
      <c r="AA54" s="13"/>
    </row>
    <row r="55" spans="21:27">
      <c r="U55" s="30"/>
      <c r="V55" s="19"/>
      <c r="W55" s="21"/>
      <c r="X55" s="9"/>
      <c r="Y55" s="9"/>
      <c r="Z55" s="13"/>
      <c r="AA55" s="13"/>
    </row>
    <row r="56" spans="21:27">
      <c r="U56" s="30"/>
      <c r="V56" s="19"/>
      <c r="W56" s="38"/>
      <c r="X56" s="120" t="str">
        <f>V53</f>
        <v>Mitrovská</v>
      </c>
      <c r="Y56" s="116"/>
      <c r="Z56" s="13"/>
      <c r="AA56" s="13"/>
    </row>
    <row r="57" spans="21:27">
      <c r="U57" s="30"/>
      <c r="V57" s="19"/>
      <c r="W57" s="21"/>
      <c r="X57" s="11"/>
      <c r="Y57" s="14"/>
      <c r="Z57" s="13"/>
      <c r="AA57" s="13"/>
    </row>
    <row r="58" spans="21:27">
      <c r="U58" s="30"/>
      <c r="V58" s="19"/>
      <c r="W58" s="21"/>
      <c r="X58" s="9"/>
      <c r="Y58" s="10"/>
      <c r="Z58" s="13"/>
      <c r="AA58" s="13"/>
    </row>
    <row r="59" spans="21:27">
      <c r="U59" s="30" t="s">
        <v>74</v>
      </c>
      <c r="V59" s="112" t="str">
        <f>IF(S34=4,L34,IF(S35=4,L35,IF(S36=4,L36,IF(S37=4,L37,"NEODEHRÁNO"))))</f>
        <v>Bye</v>
      </c>
      <c r="W59" s="113"/>
      <c r="X59" s="9"/>
      <c r="Y59" s="10"/>
      <c r="Z59" s="13"/>
      <c r="AA59" s="13"/>
    </row>
    <row r="60" spans="21:27">
      <c r="U60" s="30"/>
      <c r="V60" s="19"/>
      <c r="W60" s="22"/>
      <c r="X60" s="12"/>
      <c r="Y60" s="10"/>
      <c r="Z60" s="13"/>
      <c r="AA60" s="13"/>
    </row>
    <row r="61" spans="21:27">
      <c r="U61" s="30"/>
      <c r="V61" s="19"/>
      <c r="W61" s="23"/>
      <c r="X61" s="12"/>
      <c r="Y61" s="10"/>
      <c r="Z61" s="13"/>
      <c r="AA61" s="13"/>
    </row>
    <row r="62" spans="21:27">
      <c r="U62" s="30"/>
      <c r="V62" s="19"/>
      <c r="W62" s="132"/>
      <c r="X62" s="132"/>
      <c r="Y62" s="10"/>
      <c r="Z62" s="117" t="str">
        <f>X56</f>
        <v>Mitrovská</v>
      </c>
      <c r="AA62" s="118"/>
    </row>
    <row r="63" spans="21:27">
      <c r="U63" s="30"/>
      <c r="V63" s="19"/>
      <c r="W63" s="131"/>
      <c r="X63" s="131"/>
      <c r="Y63" s="10"/>
      <c r="Z63" s="114"/>
      <c r="AA63" s="133"/>
    </row>
    <row r="64" spans="21:27">
      <c r="U64" s="30"/>
      <c r="V64" s="19"/>
      <c r="W64" s="19"/>
      <c r="X64" s="9"/>
      <c r="Y64" s="10"/>
      <c r="Z64" s="34"/>
      <c r="AA64" s="35"/>
    </row>
    <row r="65" spans="21:29">
      <c r="U65" s="30" t="s">
        <v>24</v>
      </c>
      <c r="V65" s="112" t="str">
        <f>IF(S14=3,L14,IF(S15=3,L15,IF(S16=3,L16,IF(S17=3,L17,"NEODEHRÁNO"))))</f>
        <v>Krejčová</v>
      </c>
      <c r="W65" s="112"/>
      <c r="X65" s="9"/>
      <c r="Y65" s="10"/>
      <c r="Z65" s="34"/>
      <c r="AA65" s="35"/>
    </row>
    <row r="66" spans="21:29">
      <c r="U66" s="30"/>
      <c r="V66" s="19"/>
      <c r="W66" s="20"/>
      <c r="X66" s="9"/>
      <c r="Y66" s="10"/>
      <c r="Z66" s="34"/>
      <c r="AA66" s="35"/>
    </row>
    <row r="67" spans="21:29">
      <c r="U67" s="30"/>
      <c r="V67" s="19"/>
      <c r="W67" s="21"/>
      <c r="X67" s="9"/>
      <c r="Y67" s="10"/>
      <c r="Z67" s="34"/>
      <c r="AA67" s="35"/>
    </row>
    <row r="68" spans="21:29">
      <c r="U68" s="30"/>
      <c r="V68" s="19"/>
      <c r="W68" s="21"/>
      <c r="X68" s="122" t="str">
        <f>V65</f>
        <v>Krejčová</v>
      </c>
      <c r="Y68" s="123"/>
      <c r="Z68" s="34"/>
      <c r="AA68" s="35"/>
    </row>
    <row r="69" spans="21:29">
      <c r="U69" s="30"/>
      <c r="V69" s="19"/>
      <c r="W69" s="21"/>
      <c r="X69" s="11"/>
      <c r="Y69" s="15"/>
      <c r="Z69" s="34"/>
      <c r="AA69" s="35"/>
    </row>
    <row r="70" spans="21:29">
      <c r="U70" s="30"/>
      <c r="V70" s="19"/>
      <c r="W70" s="21"/>
      <c r="X70" s="9"/>
      <c r="Y70" s="12"/>
      <c r="Z70" s="34"/>
      <c r="AA70" s="35"/>
    </row>
    <row r="71" spans="21:29">
      <c r="U71" s="30" t="s">
        <v>57</v>
      </c>
      <c r="V71" s="112" t="str">
        <f>IF(S24=4,L24,IF(S25=4,L25,IF(S26=4,L26,IF(S27=4,L27,"NEODEHRÁNO"))))</f>
        <v>Bye</v>
      </c>
      <c r="W71" s="113"/>
      <c r="X71" s="9"/>
      <c r="Y71" s="9"/>
      <c r="Z71" s="34"/>
      <c r="AA71" s="35"/>
    </row>
    <row r="72" spans="21:29">
      <c r="U72" s="30"/>
      <c r="Z72" s="32"/>
      <c r="AA72" s="36"/>
    </row>
    <row r="73" spans="21:29">
      <c r="U73" s="30"/>
      <c r="Z73" s="32"/>
      <c r="AA73" s="36"/>
    </row>
    <row r="74" spans="21:29">
      <c r="U74" s="30"/>
      <c r="Y74" s="128" t="str">
        <f>X80</f>
        <v>Poklembová</v>
      </c>
      <c r="Z74" s="128"/>
      <c r="AA74" s="36"/>
      <c r="AB74" s="129" t="str">
        <f>Z86</f>
        <v>Šmídová</v>
      </c>
      <c r="AC74" s="128"/>
    </row>
    <row r="75" spans="21:29">
      <c r="U75" s="30"/>
      <c r="Z75" s="32"/>
      <c r="AA75" s="36"/>
    </row>
    <row r="76" spans="21:29">
      <c r="U76" s="30"/>
      <c r="Z76" s="32"/>
      <c r="AA76" s="36"/>
    </row>
    <row r="77" spans="21:29">
      <c r="U77" s="30" t="s">
        <v>22</v>
      </c>
      <c r="V77" s="134" t="str">
        <f>IF(S14=4,L14,IF(S15=4,L15,IF(S16=4,L16,IF(S17=4,L17,"NEODEHRÁNO"))))</f>
        <v>Švábová</v>
      </c>
      <c r="W77" s="134"/>
      <c r="X77" s="9"/>
      <c r="Y77" s="9"/>
      <c r="Z77" s="34"/>
      <c r="AA77" s="35"/>
    </row>
    <row r="78" spans="21:29">
      <c r="U78" s="30"/>
      <c r="V78" s="19"/>
      <c r="W78" s="20"/>
      <c r="X78" s="9"/>
      <c r="Y78" s="9"/>
      <c r="Z78" s="34"/>
      <c r="AA78" s="35"/>
    </row>
    <row r="79" spans="21:29">
      <c r="U79" s="30"/>
      <c r="V79" s="19"/>
      <c r="W79" s="21"/>
      <c r="X79" s="9"/>
      <c r="Y79" s="9"/>
      <c r="Z79" s="34"/>
      <c r="AA79" s="35"/>
    </row>
    <row r="80" spans="21:29">
      <c r="U80" s="30"/>
      <c r="V80" s="19"/>
      <c r="W80" s="21"/>
      <c r="X80" s="120" t="str">
        <f>V83</f>
        <v>Poklembová</v>
      </c>
      <c r="Y80" s="116"/>
      <c r="Z80" s="34"/>
      <c r="AA80" s="35"/>
    </row>
    <row r="81" spans="21:27">
      <c r="U81" s="30"/>
      <c r="V81" s="19"/>
      <c r="W81" s="21"/>
      <c r="X81" s="11"/>
      <c r="Y81" s="14"/>
      <c r="Z81" s="34"/>
      <c r="AA81" s="35"/>
    </row>
    <row r="82" spans="21:27">
      <c r="U82" s="30"/>
      <c r="V82" s="19"/>
      <c r="W82" s="21"/>
      <c r="X82" s="9"/>
      <c r="Y82" s="10"/>
      <c r="Z82" s="34"/>
      <c r="AA82" s="35"/>
    </row>
    <row r="83" spans="21:27">
      <c r="U83" s="30" t="s">
        <v>58</v>
      </c>
      <c r="V83" s="112" t="str">
        <f>IF(S24=3,L24,IF(S25=3,L25,IF(S26=3,L26,IF(S27=3,L27,"NEODEHRÁNO"))))</f>
        <v>Poklembová</v>
      </c>
      <c r="W83" s="113"/>
      <c r="X83" s="9"/>
      <c r="Y83" s="10"/>
      <c r="Z83" s="34"/>
      <c r="AA83" s="35"/>
    </row>
    <row r="84" spans="21:27">
      <c r="U84" s="30"/>
      <c r="V84" s="19"/>
      <c r="W84" s="22"/>
      <c r="X84" s="12"/>
      <c r="Y84" s="10"/>
      <c r="Z84" s="34"/>
      <c r="AA84" s="35"/>
    </row>
    <row r="85" spans="21:27">
      <c r="U85" s="30"/>
      <c r="V85" s="19"/>
      <c r="W85" s="23"/>
      <c r="X85" s="12"/>
      <c r="Y85" s="10"/>
      <c r="Z85" s="34"/>
      <c r="AA85" s="35"/>
    </row>
    <row r="86" spans="21:27">
      <c r="U86" s="128" t="str">
        <f>V95</f>
        <v>Nacičová</v>
      </c>
      <c r="V86" s="128"/>
      <c r="W86" s="132"/>
      <c r="X86" s="132"/>
      <c r="Y86" s="10"/>
      <c r="Z86" s="117" t="str">
        <f>X92</f>
        <v>Šmídová</v>
      </c>
      <c r="AA86" s="130"/>
    </row>
    <row r="87" spans="21:27">
      <c r="U87" s="30"/>
      <c r="V87" s="19"/>
      <c r="W87" s="131"/>
      <c r="X87" s="131"/>
      <c r="Y87" s="10"/>
      <c r="Z87" s="114"/>
      <c r="AA87" s="115"/>
    </row>
    <row r="88" spans="21:27">
      <c r="U88" s="30"/>
      <c r="V88" s="19"/>
      <c r="W88" s="19"/>
      <c r="X88" s="9"/>
      <c r="Y88" s="10"/>
      <c r="Z88" s="13"/>
      <c r="AA88" s="13"/>
    </row>
    <row r="89" spans="21:27">
      <c r="U89" s="30" t="s">
        <v>23</v>
      </c>
      <c r="V89" s="112" t="str">
        <f>IF(S5=4,L5,IF(S6=4,L6,IF(S7=4,L7,IF(S8=4,L8,"NEODEHRÁNO"))))</f>
        <v>Šmídová</v>
      </c>
      <c r="W89" s="112"/>
      <c r="X89" s="9"/>
      <c r="Y89" s="10"/>
      <c r="Z89" s="13"/>
      <c r="AA89" s="13"/>
    </row>
    <row r="90" spans="21:27">
      <c r="U90" s="30"/>
      <c r="V90" s="19"/>
      <c r="W90" s="20"/>
      <c r="X90" s="9"/>
      <c r="Y90" s="10"/>
      <c r="Z90" s="13"/>
      <c r="AA90" s="13"/>
    </row>
    <row r="91" spans="21:27">
      <c r="U91" s="30"/>
      <c r="V91" s="19"/>
      <c r="W91" s="21"/>
      <c r="X91" s="9"/>
      <c r="Y91" s="10"/>
      <c r="Z91" s="13"/>
      <c r="AA91" s="13"/>
    </row>
    <row r="92" spans="21:27">
      <c r="U92" s="30"/>
      <c r="V92" s="19"/>
      <c r="W92" s="38"/>
      <c r="X92" s="122" t="str">
        <f>V89</f>
        <v>Šmídová</v>
      </c>
      <c r="Y92" s="123"/>
      <c r="Z92" s="13"/>
      <c r="AA92" s="13"/>
    </row>
    <row r="93" spans="21:27">
      <c r="U93" s="30"/>
      <c r="V93" s="19"/>
      <c r="W93" s="21"/>
      <c r="X93" s="11"/>
      <c r="Y93" s="15"/>
      <c r="Z93" s="13"/>
      <c r="AA93" s="13"/>
    </row>
    <row r="94" spans="21:27">
      <c r="U94" s="30"/>
      <c r="V94" s="19"/>
      <c r="W94" s="21"/>
      <c r="X94" s="9"/>
      <c r="Y94" s="12"/>
      <c r="Z94" s="13"/>
      <c r="AA94" s="13"/>
    </row>
    <row r="95" spans="21:27">
      <c r="U95" s="30" t="s">
        <v>72</v>
      </c>
      <c r="V95" s="112" t="str">
        <f>IF(S34=3,L34,IF(S35=3,L35,IF(S36=3,L36,IF(S37=3,L37,"NEODEHRÁNO"))))</f>
        <v>Nacičová</v>
      </c>
      <c r="W95" s="113"/>
      <c r="X95" s="9"/>
      <c r="Y95" s="9"/>
      <c r="Z95" s="13"/>
      <c r="AA95" s="13"/>
    </row>
  </sheetData>
  <mergeCells count="59">
    <mergeCell ref="M32:O32"/>
    <mergeCell ref="E1:S1"/>
    <mergeCell ref="B3:D3"/>
    <mergeCell ref="E3:G3"/>
    <mergeCell ref="H3:J3"/>
    <mergeCell ref="M3:O3"/>
    <mergeCell ref="Z37:AA37"/>
    <mergeCell ref="M33:O33"/>
    <mergeCell ref="V4:W4"/>
    <mergeCell ref="X7:Y7"/>
    <mergeCell ref="V10:W10"/>
    <mergeCell ref="W13:X13"/>
    <mergeCell ref="Z13:AA13"/>
    <mergeCell ref="W14:X14"/>
    <mergeCell ref="Z14:AA14"/>
    <mergeCell ref="V16:W16"/>
    <mergeCell ref="X19:Y19"/>
    <mergeCell ref="M4:O4"/>
    <mergeCell ref="M12:O12"/>
    <mergeCell ref="M13:O13"/>
    <mergeCell ref="M22:O22"/>
    <mergeCell ref="M23:O23"/>
    <mergeCell ref="V77:W77"/>
    <mergeCell ref="X80:Y80"/>
    <mergeCell ref="V53:W53"/>
    <mergeCell ref="V22:W22"/>
    <mergeCell ref="V28:W28"/>
    <mergeCell ref="X31:Y31"/>
    <mergeCell ref="V34:W34"/>
    <mergeCell ref="W37:X37"/>
    <mergeCell ref="W38:X38"/>
    <mergeCell ref="W63:X63"/>
    <mergeCell ref="Z63:AA63"/>
    <mergeCell ref="V65:W65"/>
    <mergeCell ref="X68:Y68"/>
    <mergeCell ref="V71:W71"/>
    <mergeCell ref="V95:W95"/>
    <mergeCell ref="W86:X86"/>
    <mergeCell ref="Z86:AA86"/>
    <mergeCell ref="W87:X87"/>
    <mergeCell ref="Z87:AA87"/>
    <mergeCell ref="V89:W89"/>
    <mergeCell ref="X92:Y92"/>
    <mergeCell ref="AB25:AC25"/>
    <mergeCell ref="AB74:AC74"/>
    <mergeCell ref="U13:V13"/>
    <mergeCell ref="U37:V37"/>
    <mergeCell ref="U86:V86"/>
    <mergeCell ref="Y74:Z74"/>
    <mergeCell ref="Y25:Z25"/>
    <mergeCell ref="Z38:AA38"/>
    <mergeCell ref="V40:W40"/>
    <mergeCell ref="X43:Y43"/>
    <mergeCell ref="V46:W46"/>
    <mergeCell ref="V83:W83"/>
    <mergeCell ref="X56:Y56"/>
    <mergeCell ref="V59:W59"/>
    <mergeCell ref="W62:X62"/>
    <mergeCell ref="Z62:AA62"/>
  </mergeCells>
  <conditionalFormatting sqref="V4 V10 V16 V22">
    <cfRule type="expression" dxfId="111" priority="23" stopIfTrue="1">
      <formula>OR(AND(V4&lt;&gt;"Bye",V5="Bye"),W4=$G$5)</formula>
    </cfRule>
    <cfRule type="expression" dxfId="110" priority="24" stopIfTrue="1">
      <formula>W5=$G$5</formula>
    </cfRule>
  </conditionalFormatting>
  <conditionalFormatting sqref="V5 V11 V17">
    <cfRule type="expression" dxfId="109" priority="21" stopIfTrue="1">
      <formula>OR(AND(V5&lt;&gt;"Bye",V4="Bye"),W5=$G$5)</formula>
    </cfRule>
    <cfRule type="expression" dxfId="108" priority="22" stopIfTrue="1">
      <formula>W4=$G$5</formula>
    </cfRule>
  </conditionalFormatting>
  <conditionalFormatting sqref="V28 V34 V40 V46">
    <cfRule type="expression" dxfId="107" priority="19" stopIfTrue="1">
      <formula>OR(AND(V28&lt;&gt;"Bye",V29="Bye"),W28=$G$5)</formula>
    </cfRule>
    <cfRule type="expression" dxfId="106" priority="20" stopIfTrue="1">
      <formula>W29=$G$5</formula>
    </cfRule>
  </conditionalFormatting>
  <conditionalFormatting sqref="V29 V35 V41">
    <cfRule type="expression" dxfId="105" priority="17" stopIfTrue="1">
      <formula>OR(AND(V29&lt;&gt;"Bye",V28="Bye"),W29=$G$5)</formula>
    </cfRule>
    <cfRule type="expression" dxfId="104" priority="18" stopIfTrue="1">
      <formula>W28=$G$5</formula>
    </cfRule>
  </conditionalFormatting>
  <conditionalFormatting sqref="V4 V10 V16 V22">
    <cfRule type="expression" dxfId="103" priority="15" stopIfTrue="1">
      <formula>OR(AND(V4&lt;&gt;"Bye",V5="Bye"),W4=$G$5)</formula>
    </cfRule>
    <cfRule type="expression" dxfId="102" priority="16" stopIfTrue="1">
      <formula>W5=$G$5</formula>
    </cfRule>
  </conditionalFormatting>
  <conditionalFormatting sqref="V5 V11 V17">
    <cfRule type="expression" dxfId="101" priority="13" stopIfTrue="1">
      <formula>OR(AND(V5&lt;&gt;"Bye",V4="Bye"),W5=$G$5)</formula>
    </cfRule>
    <cfRule type="expression" dxfId="100" priority="14" stopIfTrue="1">
      <formula>W4=$G$5</formula>
    </cfRule>
  </conditionalFormatting>
  <conditionalFormatting sqref="V28 V34 V40 V46">
    <cfRule type="expression" dxfId="99" priority="11" stopIfTrue="1">
      <formula>OR(AND(V28&lt;&gt;"Bye",V29="Bye"),W28=$G$5)</formula>
    </cfRule>
    <cfRule type="expression" dxfId="98" priority="12" stopIfTrue="1">
      <formula>W29=$G$5</formula>
    </cfRule>
  </conditionalFormatting>
  <conditionalFormatting sqref="V29 V35 V41">
    <cfRule type="expression" dxfId="97" priority="9" stopIfTrue="1">
      <formula>OR(AND(V29&lt;&gt;"Bye",V28="Bye"),W29=$G$5)</formula>
    </cfRule>
    <cfRule type="expression" dxfId="96" priority="10" stopIfTrue="1">
      <formula>W28=$G$5</formula>
    </cfRule>
  </conditionalFormatting>
  <conditionalFormatting sqref="V53 V59 V65 V71">
    <cfRule type="expression" dxfId="95" priority="7" stopIfTrue="1">
      <formula>OR(AND(V53&lt;&gt;"Bye",V54="Bye"),W53=$G$5)</formula>
    </cfRule>
    <cfRule type="expression" dxfId="94" priority="8" stopIfTrue="1">
      <formula>W54=$G$5</formula>
    </cfRule>
  </conditionalFormatting>
  <conditionalFormatting sqref="V54 V60 V66">
    <cfRule type="expression" dxfId="93" priority="5" stopIfTrue="1">
      <formula>OR(AND(V54&lt;&gt;"Bye",V53="Bye"),W54=$G$5)</formula>
    </cfRule>
    <cfRule type="expression" dxfId="92" priority="6" stopIfTrue="1">
      <formula>W53=$G$5</formula>
    </cfRule>
  </conditionalFormatting>
  <conditionalFormatting sqref="V77 V83 V89 V95">
    <cfRule type="expression" dxfId="91" priority="3" stopIfTrue="1">
      <formula>OR(AND(V77&lt;&gt;"Bye",V78="Bye"),W77=$G$5)</formula>
    </cfRule>
    <cfRule type="expression" dxfId="90" priority="4" stopIfTrue="1">
      <formula>W78=$G$5</formula>
    </cfRule>
  </conditionalFormatting>
  <conditionalFormatting sqref="V78 V84 V90">
    <cfRule type="expression" dxfId="89" priority="1" stopIfTrue="1">
      <formula>OR(AND(V78&lt;&gt;"Bye",V77="Bye"),W78=$G$5)</formula>
    </cfRule>
    <cfRule type="expression" dxfId="88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92"/>
  <sheetViews>
    <sheetView topLeftCell="C152" workbookViewId="0">
      <selection activeCell="Z49" sqref="Z49:AA49"/>
    </sheetView>
  </sheetViews>
  <sheetFormatPr defaultRowHeight="15"/>
  <cols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</cols>
  <sheetData>
    <row r="1" spans="1:31" ht="21">
      <c r="B1" s="79" t="s">
        <v>80</v>
      </c>
      <c r="C1" s="79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U1" s="33"/>
    </row>
    <row r="2" spans="1:31">
      <c r="A2" s="30"/>
      <c r="C2" s="30"/>
      <c r="E2" s="57"/>
      <c r="F2" s="57"/>
      <c r="G2" s="57"/>
      <c r="H2" s="57"/>
      <c r="I2" s="57"/>
      <c r="J2" s="57"/>
      <c r="K2" s="81"/>
      <c r="L2" s="77"/>
      <c r="M2" s="57"/>
      <c r="N2" s="57"/>
      <c r="O2" s="57"/>
      <c r="P2" s="57"/>
      <c r="Q2" s="57"/>
      <c r="R2" s="57"/>
      <c r="S2" s="57"/>
      <c r="U2" s="33"/>
    </row>
    <row r="3" spans="1:31">
      <c r="A3" s="30"/>
      <c r="B3" s="135" t="s">
        <v>6</v>
      </c>
      <c r="C3" s="135"/>
      <c r="D3" s="135"/>
      <c r="E3" s="125" t="s">
        <v>4</v>
      </c>
      <c r="F3" s="125"/>
      <c r="G3" s="125"/>
      <c r="H3" s="125" t="s">
        <v>7</v>
      </c>
      <c r="I3" s="125"/>
      <c r="J3" s="125"/>
      <c r="K3" s="81"/>
      <c r="L3" s="75" t="s">
        <v>8</v>
      </c>
      <c r="M3" s="126"/>
      <c r="N3" s="126"/>
      <c r="O3" s="126"/>
      <c r="P3" s="57"/>
      <c r="Q3" s="57"/>
      <c r="R3" s="57"/>
      <c r="S3" s="57"/>
      <c r="U3" s="33"/>
    </row>
    <row r="4" spans="1:31" ht="17.25">
      <c r="A4" s="25" t="s">
        <v>0</v>
      </c>
      <c r="B4" s="8" t="s">
        <v>1</v>
      </c>
      <c r="C4" s="29" t="s">
        <v>3</v>
      </c>
      <c r="D4" s="8" t="s">
        <v>2</v>
      </c>
      <c r="E4" s="4" t="s">
        <v>1</v>
      </c>
      <c r="F4" s="4" t="s">
        <v>5</v>
      </c>
      <c r="G4" s="4" t="s">
        <v>2</v>
      </c>
      <c r="H4" s="4" t="s">
        <v>1</v>
      </c>
      <c r="I4" s="4" t="s">
        <v>5</v>
      </c>
      <c r="J4" s="4" t="s">
        <v>2</v>
      </c>
      <c r="K4" s="81"/>
      <c r="L4" s="4" t="s">
        <v>9</v>
      </c>
      <c r="M4" s="127" t="s">
        <v>10</v>
      </c>
      <c r="N4" s="127"/>
      <c r="O4" s="127"/>
      <c r="P4" s="73" t="s">
        <v>11</v>
      </c>
      <c r="Q4" s="4" t="s">
        <v>12</v>
      </c>
      <c r="R4" s="4" t="s">
        <v>13</v>
      </c>
      <c r="S4" s="4" t="s">
        <v>0</v>
      </c>
      <c r="U4" s="91" t="s">
        <v>17</v>
      </c>
      <c r="V4" s="149" t="str">
        <f>IF(S5=1,L5,IF(S6=1,L6,IF(S7=1,L7,IF(S8=1,L8,"NEODEHRÁNO"))))</f>
        <v>Wytrzens</v>
      </c>
      <c r="W4" s="149"/>
      <c r="X4" s="92"/>
      <c r="Y4" s="92"/>
      <c r="Z4" s="93"/>
      <c r="AA4" s="93"/>
      <c r="AB4" s="94"/>
      <c r="AC4" s="94"/>
      <c r="AD4" s="94"/>
      <c r="AE4" s="94"/>
    </row>
    <row r="5" spans="1:31" ht="17.25">
      <c r="A5" s="30"/>
      <c r="B5" s="8" t="str">
        <f>L5</f>
        <v>Wytrzens</v>
      </c>
      <c r="C5" s="29" t="s">
        <v>3</v>
      </c>
      <c r="D5" s="8" t="str">
        <f>L8</f>
        <v>Soukup</v>
      </c>
      <c r="E5" s="4">
        <v>2</v>
      </c>
      <c r="F5" s="4" t="s">
        <v>5</v>
      </c>
      <c r="G5" s="4">
        <v>0</v>
      </c>
      <c r="H5" s="4">
        <v>22</v>
      </c>
      <c r="I5" s="4" t="s">
        <v>5</v>
      </c>
      <c r="J5" s="4">
        <v>16</v>
      </c>
      <c r="K5" s="81"/>
      <c r="L5" s="84" t="s">
        <v>148</v>
      </c>
      <c r="M5" s="4">
        <f>SUM(H5,H8,J10)</f>
        <v>66</v>
      </c>
      <c r="N5" s="57" t="s">
        <v>5</v>
      </c>
      <c r="O5" s="4">
        <f>SUM(J5,J8,H10)</f>
        <v>41</v>
      </c>
      <c r="P5" s="4">
        <f>M5-O5</f>
        <v>25</v>
      </c>
      <c r="Q5" s="4">
        <f>SUM(E5,E8,G10)</f>
        <v>6</v>
      </c>
      <c r="R5" s="4">
        <f>Q5+(P5/100)</f>
        <v>6.25</v>
      </c>
      <c r="S5" s="4">
        <f>RANK(R5,$R$5:$R$8,0)</f>
        <v>1</v>
      </c>
      <c r="U5" s="95"/>
      <c r="V5" s="96" t="s">
        <v>16</v>
      </c>
      <c r="W5" s="97"/>
      <c r="X5" s="92"/>
      <c r="Y5" s="92"/>
      <c r="Z5" s="93"/>
      <c r="AA5" s="93"/>
      <c r="AB5" s="94"/>
      <c r="AC5" s="94"/>
      <c r="AD5" s="94"/>
      <c r="AE5" s="94"/>
    </row>
    <row r="6" spans="1:31" ht="17.25">
      <c r="A6" s="30"/>
      <c r="B6" s="8" t="str">
        <f>L6</f>
        <v>Josefik</v>
      </c>
      <c r="C6" s="29" t="s">
        <v>3</v>
      </c>
      <c r="D6" s="8" t="str">
        <f>L7</f>
        <v>Forejt</v>
      </c>
      <c r="E6" s="4">
        <v>0</v>
      </c>
      <c r="F6" s="4" t="s">
        <v>5</v>
      </c>
      <c r="G6" s="4">
        <v>2</v>
      </c>
      <c r="H6" s="4">
        <v>6</v>
      </c>
      <c r="I6" s="4" t="s">
        <v>5</v>
      </c>
      <c r="J6" s="4">
        <v>22</v>
      </c>
      <c r="K6" s="81"/>
      <c r="L6" s="85" t="s">
        <v>149</v>
      </c>
      <c r="M6" s="4">
        <f>SUM(H6,J8,H9)</f>
        <v>26</v>
      </c>
      <c r="N6" s="4" t="s">
        <v>5</v>
      </c>
      <c r="O6" s="4">
        <f>SUM(J6,H8,J9)</f>
        <v>66</v>
      </c>
      <c r="P6" s="4">
        <f t="shared" ref="P6:P8" si="0">M6-O6</f>
        <v>-40</v>
      </c>
      <c r="Q6" s="4">
        <f>SUM(E6,G8,E9)</f>
        <v>0</v>
      </c>
      <c r="R6" s="4">
        <f t="shared" ref="R6:R8" si="1">Q6+(P6/100)</f>
        <v>-0.4</v>
      </c>
      <c r="S6" s="4">
        <f t="shared" ref="S6:S8" si="2">RANK(R6,$R$5:$R$8,0)</f>
        <v>4</v>
      </c>
      <c r="U6" s="95"/>
      <c r="V6" s="96"/>
      <c r="W6" s="98"/>
      <c r="X6" s="92"/>
      <c r="Y6" s="92"/>
      <c r="Z6" s="93"/>
      <c r="AA6" s="93"/>
      <c r="AB6" s="94"/>
      <c r="AC6" s="94"/>
      <c r="AD6" s="94"/>
      <c r="AE6" s="94"/>
    </row>
    <row r="7" spans="1:31" ht="17.25">
      <c r="A7" s="30"/>
      <c r="B7" s="8" t="str">
        <f>L8</f>
        <v>Soukup</v>
      </c>
      <c r="C7" s="29" t="s">
        <v>3</v>
      </c>
      <c r="D7" s="8" t="str">
        <f>L7</f>
        <v>Forejt</v>
      </c>
      <c r="E7" s="4">
        <v>1</v>
      </c>
      <c r="F7" s="4" t="s">
        <v>5</v>
      </c>
      <c r="G7" s="4">
        <v>1</v>
      </c>
      <c r="H7" s="4">
        <v>11</v>
      </c>
      <c r="I7" s="4" t="s">
        <v>5</v>
      </c>
      <c r="J7" s="4">
        <v>20</v>
      </c>
      <c r="K7" s="81"/>
      <c r="L7" s="85" t="s">
        <v>150</v>
      </c>
      <c r="M7" s="4">
        <f>SUM(J6,J7,H10)</f>
        <v>55</v>
      </c>
      <c r="N7" s="4" t="s">
        <v>5</v>
      </c>
      <c r="O7" s="4">
        <f>SUM(H6,H7,J10)</f>
        <v>39</v>
      </c>
      <c r="P7" s="4">
        <f t="shared" si="0"/>
        <v>16</v>
      </c>
      <c r="Q7" s="4">
        <f>SUM(G6,G7,E10)</f>
        <v>3</v>
      </c>
      <c r="R7" s="4">
        <f t="shared" si="1"/>
        <v>3.16</v>
      </c>
      <c r="S7" s="4">
        <f t="shared" si="2"/>
        <v>2</v>
      </c>
      <c r="U7" s="95"/>
      <c r="V7" s="96"/>
      <c r="W7" s="98"/>
      <c r="X7" s="145" t="str">
        <f>V4</f>
        <v>Wytrzens</v>
      </c>
      <c r="Y7" s="146"/>
      <c r="Z7" s="93"/>
      <c r="AA7" s="93"/>
      <c r="AB7" s="94"/>
      <c r="AC7" s="94"/>
      <c r="AD7" s="94"/>
      <c r="AE7" s="94"/>
    </row>
    <row r="8" spans="1:31" ht="17.25">
      <c r="A8" s="30"/>
      <c r="B8" s="8" t="str">
        <f>L5</f>
        <v>Wytrzens</v>
      </c>
      <c r="C8" s="29" t="s">
        <v>3</v>
      </c>
      <c r="D8" s="8" t="str">
        <f>L6</f>
        <v>Josefik</v>
      </c>
      <c r="E8" s="4">
        <v>2</v>
      </c>
      <c r="F8" s="4" t="s">
        <v>5</v>
      </c>
      <c r="G8" s="4">
        <v>0</v>
      </c>
      <c r="H8" s="4">
        <v>22</v>
      </c>
      <c r="I8" s="4" t="s">
        <v>5</v>
      </c>
      <c r="J8" s="4">
        <v>12</v>
      </c>
      <c r="K8" s="81"/>
      <c r="L8" s="86" t="s">
        <v>90</v>
      </c>
      <c r="M8" s="4">
        <f>SUM(J5,H7,J9)</f>
        <v>49</v>
      </c>
      <c r="N8" s="4" t="s">
        <v>5</v>
      </c>
      <c r="O8" s="4">
        <f>SUM(H5,J7,H9)</f>
        <v>50</v>
      </c>
      <c r="P8" s="4">
        <f t="shared" si="0"/>
        <v>-1</v>
      </c>
      <c r="Q8" s="4">
        <f>SUM(G5,E7,G9)</f>
        <v>3</v>
      </c>
      <c r="R8" s="4">
        <f t="shared" si="1"/>
        <v>2.99</v>
      </c>
      <c r="S8" s="4">
        <f t="shared" si="2"/>
        <v>3</v>
      </c>
      <c r="U8" s="95"/>
      <c r="V8" s="96"/>
      <c r="W8" s="98"/>
      <c r="X8" s="99" t="s">
        <v>16</v>
      </c>
      <c r="Y8" s="100"/>
      <c r="Z8" s="93"/>
      <c r="AA8" s="93"/>
      <c r="AB8" s="94"/>
      <c r="AC8" s="94"/>
      <c r="AD8" s="94"/>
      <c r="AE8" s="94"/>
    </row>
    <row r="9" spans="1:31" ht="17.25">
      <c r="A9" s="30"/>
      <c r="B9" s="8" t="str">
        <f>L6</f>
        <v>Josefik</v>
      </c>
      <c r="C9" s="29" t="s">
        <v>3</v>
      </c>
      <c r="D9" s="8" t="str">
        <f>L8</f>
        <v>Soukup</v>
      </c>
      <c r="E9" s="4">
        <v>0</v>
      </c>
      <c r="F9" s="4" t="s">
        <v>5</v>
      </c>
      <c r="G9" s="4">
        <v>2</v>
      </c>
      <c r="H9" s="4">
        <v>8</v>
      </c>
      <c r="I9" s="4" t="s">
        <v>5</v>
      </c>
      <c r="J9" s="4">
        <v>22</v>
      </c>
      <c r="K9" s="81"/>
      <c r="L9" s="77"/>
      <c r="M9" s="76">
        <f>SUM(M5:M8)</f>
        <v>196</v>
      </c>
      <c r="N9" s="82">
        <f>M9-O9</f>
        <v>0</v>
      </c>
      <c r="O9" s="76">
        <f>SUM(O5:O8)</f>
        <v>196</v>
      </c>
      <c r="P9" s="57"/>
      <c r="Q9" s="57"/>
      <c r="R9" s="57"/>
      <c r="S9" s="57"/>
      <c r="U9" s="95"/>
      <c r="V9" s="96"/>
      <c r="W9" s="98"/>
      <c r="X9" s="92"/>
      <c r="Y9" s="101"/>
      <c r="Z9" s="93"/>
      <c r="AA9" s="93"/>
      <c r="AB9" s="94"/>
      <c r="AC9" s="94"/>
      <c r="AD9" s="94"/>
      <c r="AE9" s="94"/>
    </row>
    <row r="10" spans="1:31" ht="17.25">
      <c r="A10" s="30"/>
      <c r="B10" s="8" t="str">
        <f>L7</f>
        <v>Forejt</v>
      </c>
      <c r="C10" s="29" t="s">
        <v>3</v>
      </c>
      <c r="D10" s="8" t="str">
        <f>L5</f>
        <v>Wytrzens</v>
      </c>
      <c r="E10" s="4">
        <v>0</v>
      </c>
      <c r="F10" s="4" t="s">
        <v>5</v>
      </c>
      <c r="G10" s="4">
        <v>2</v>
      </c>
      <c r="H10" s="4">
        <v>13</v>
      </c>
      <c r="I10" s="4" t="s">
        <v>5</v>
      </c>
      <c r="J10" s="4">
        <v>22</v>
      </c>
      <c r="K10" s="81"/>
      <c r="L10" s="77"/>
      <c r="M10" s="57"/>
      <c r="N10" s="57"/>
      <c r="O10" s="57"/>
      <c r="P10" s="57"/>
      <c r="Q10" s="57"/>
      <c r="R10" s="57"/>
      <c r="S10" s="57"/>
      <c r="U10" s="95" t="s">
        <v>59</v>
      </c>
      <c r="V10" s="143" t="str">
        <f>IF(S74=2,L74,IF(S75=2,L75,IF(S76=2,L76,IF(S77=2,L77,"NEODEHRÁNO"))))</f>
        <v>Kott</v>
      </c>
      <c r="W10" s="144"/>
      <c r="X10" s="92"/>
      <c r="Y10" s="101"/>
      <c r="Z10" s="93"/>
      <c r="AA10" s="93"/>
      <c r="AB10" s="94"/>
      <c r="AC10" s="94"/>
      <c r="AD10" s="94"/>
      <c r="AE10" s="94"/>
    </row>
    <row r="11" spans="1:31" ht="17.25">
      <c r="A11" s="30"/>
      <c r="B11" s="8"/>
      <c r="C11" s="29"/>
      <c r="D11" s="8"/>
      <c r="E11" s="4"/>
      <c r="F11" s="4"/>
      <c r="G11" s="4"/>
      <c r="H11" s="4"/>
      <c r="I11" s="4"/>
      <c r="J11" s="4"/>
      <c r="K11" s="81"/>
      <c r="L11" s="77"/>
      <c r="M11" s="57"/>
      <c r="N11" s="57"/>
      <c r="O11" s="57"/>
      <c r="P11" s="57"/>
      <c r="Q11" s="57"/>
      <c r="R11" s="57"/>
      <c r="S11" s="57"/>
      <c r="U11" s="95"/>
      <c r="V11" s="96" t="s">
        <v>16</v>
      </c>
      <c r="W11" s="102"/>
      <c r="X11" s="103"/>
      <c r="Y11" s="101"/>
      <c r="Z11" s="93"/>
      <c r="AA11" s="93"/>
      <c r="AB11" s="94"/>
      <c r="AC11" s="94"/>
      <c r="AD11" s="94"/>
      <c r="AE11" s="94"/>
    </row>
    <row r="12" spans="1:31" ht="17.25">
      <c r="A12" s="30"/>
      <c r="B12" s="8"/>
      <c r="C12" s="29"/>
      <c r="D12" s="8"/>
      <c r="E12" s="4"/>
      <c r="F12" s="4"/>
      <c r="G12" s="4"/>
      <c r="H12" s="4"/>
      <c r="I12" s="4"/>
      <c r="J12" s="4"/>
      <c r="K12" s="81"/>
      <c r="L12" s="75" t="s">
        <v>15</v>
      </c>
      <c r="M12" s="126"/>
      <c r="N12" s="126"/>
      <c r="O12" s="126"/>
      <c r="P12" s="57"/>
      <c r="Q12" s="57"/>
      <c r="R12" s="57"/>
      <c r="S12" s="57"/>
      <c r="U12" s="95"/>
      <c r="V12" s="96"/>
      <c r="W12" s="104"/>
      <c r="X12" s="103"/>
      <c r="Y12" s="101"/>
      <c r="Z12" s="93"/>
      <c r="AA12" s="93"/>
      <c r="AB12" s="94"/>
      <c r="AC12" s="94"/>
      <c r="AD12" s="94"/>
      <c r="AE12" s="94"/>
    </row>
    <row r="13" spans="1:31" ht="17.25">
      <c r="A13" s="30"/>
      <c r="B13" s="8"/>
      <c r="C13" s="29"/>
      <c r="D13" s="8"/>
      <c r="E13" s="4"/>
      <c r="F13" s="4"/>
      <c r="G13" s="4"/>
      <c r="H13" s="4"/>
      <c r="I13" s="4"/>
      <c r="J13" s="4"/>
      <c r="K13" s="81"/>
      <c r="L13" s="4" t="s">
        <v>9</v>
      </c>
      <c r="M13" s="127" t="s">
        <v>10</v>
      </c>
      <c r="N13" s="127"/>
      <c r="O13" s="127"/>
      <c r="P13" s="73" t="s">
        <v>11</v>
      </c>
      <c r="Q13" s="4" t="s">
        <v>12</v>
      </c>
      <c r="R13" s="4" t="s">
        <v>13</v>
      </c>
      <c r="S13" s="4" t="s">
        <v>0</v>
      </c>
      <c r="U13" s="148" t="str">
        <f>V10</f>
        <v>Kott</v>
      </c>
      <c r="V13" s="148"/>
      <c r="W13" s="147"/>
      <c r="X13" s="147"/>
      <c r="Y13" s="101"/>
      <c r="Z13" s="152" t="str">
        <f>X7</f>
        <v>Wytrzens</v>
      </c>
      <c r="AA13" s="158"/>
      <c r="AB13" s="94"/>
      <c r="AC13" s="94"/>
      <c r="AD13" s="94"/>
      <c r="AE13" s="94"/>
    </row>
    <row r="14" spans="1:31" ht="17.25">
      <c r="A14" s="30"/>
      <c r="B14" s="8" t="str">
        <f>L14</f>
        <v>Vraštiak</v>
      </c>
      <c r="C14" s="29" t="s">
        <v>3</v>
      </c>
      <c r="D14" s="8" t="str">
        <f>L17</f>
        <v>Bye</v>
      </c>
      <c r="E14" s="4">
        <v>2</v>
      </c>
      <c r="F14" s="4" t="s">
        <v>5</v>
      </c>
      <c r="G14" s="4">
        <v>0</v>
      </c>
      <c r="H14" s="4">
        <v>22</v>
      </c>
      <c r="I14" s="4" t="s">
        <v>5</v>
      </c>
      <c r="J14" s="4">
        <v>0</v>
      </c>
      <c r="K14" s="81"/>
      <c r="L14" s="85" t="s">
        <v>145</v>
      </c>
      <c r="M14" s="4">
        <f>SUM(H14,H17,J19)</f>
        <v>64</v>
      </c>
      <c r="N14" s="57" t="s">
        <v>5</v>
      </c>
      <c r="O14" s="4">
        <f>SUM(J14,J17,H19)</f>
        <v>28</v>
      </c>
      <c r="P14" s="4">
        <f>M14-O14</f>
        <v>36</v>
      </c>
      <c r="Q14" s="4">
        <f>SUM(E14,E17,G19)</f>
        <v>5</v>
      </c>
      <c r="R14" s="4">
        <f>Q14+(P14/100)</f>
        <v>5.36</v>
      </c>
      <c r="S14" s="4">
        <f>RANK(R14,$R$14:$R$17,0)</f>
        <v>1</v>
      </c>
      <c r="U14" s="95"/>
      <c r="V14" s="96"/>
      <c r="W14" s="154"/>
      <c r="X14" s="154"/>
      <c r="Y14" s="101"/>
      <c r="Z14" s="155"/>
      <c r="AA14" s="157"/>
      <c r="AB14" s="94"/>
      <c r="AC14" s="94"/>
      <c r="AD14" s="94"/>
      <c r="AE14" s="94"/>
    </row>
    <row r="15" spans="1:31" ht="17.25">
      <c r="A15" s="30"/>
      <c r="B15" s="8" t="str">
        <f>L15</f>
        <v>Hojka</v>
      </c>
      <c r="C15" s="29" t="s">
        <v>3</v>
      </c>
      <c r="D15" s="8" t="str">
        <f>L16</f>
        <v>Tichý</v>
      </c>
      <c r="E15" s="4">
        <v>2</v>
      </c>
      <c r="F15" s="4" t="s">
        <v>5</v>
      </c>
      <c r="G15" s="4">
        <v>0</v>
      </c>
      <c r="H15" s="4">
        <v>22</v>
      </c>
      <c r="I15" s="4" t="s">
        <v>5</v>
      </c>
      <c r="J15" s="4">
        <v>12</v>
      </c>
      <c r="K15" s="81"/>
      <c r="L15" s="87" t="s">
        <v>146</v>
      </c>
      <c r="M15" s="4">
        <f>SUM(H15,J17,H18)</f>
        <v>59</v>
      </c>
      <c r="N15" s="4" t="s">
        <v>5</v>
      </c>
      <c r="O15" s="4">
        <f>SUM(J15,H17,J18)</f>
        <v>32</v>
      </c>
      <c r="P15" s="4">
        <f t="shared" ref="P15:P17" si="3">M15-O15</f>
        <v>27</v>
      </c>
      <c r="Q15" s="4">
        <f>SUM(E15,G17,E18)</f>
        <v>5</v>
      </c>
      <c r="R15" s="4">
        <f t="shared" ref="R15:R17" si="4">Q15+(P15/100)</f>
        <v>5.27</v>
      </c>
      <c r="S15" s="4">
        <f t="shared" ref="S15:S17" si="5">RANK(R15,$R$14:$R$17,0)</f>
        <v>2</v>
      </c>
      <c r="U15" s="95"/>
      <c r="V15" s="96"/>
      <c r="W15" s="96"/>
      <c r="X15" s="92"/>
      <c r="Y15" s="101"/>
      <c r="Z15" s="105"/>
      <c r="AA15" s="106"/>
      <c r="AB15" s="94"/>
      <c r="AC15" s="94"/>
      <c r="AD15" s="94"/>
      <c r="AE15" s="94"/>
    </row>
    <row r="16" spans="1:31" ht="17.25">
      <c r="A16" s="30"/>
      <c r="B16" s="8" t="str">
        <f>L17</f>
        <v>Bye</v>
      </c>
      <c r="C16" s="29" t="s">
        <v>3</v>
      </c>
      <c r="D16" s="8" t="str">
        <f>L16</f>
        <v>Tichý</v>
      </c>
      <c r="E16" s="4">
        <v>0</v>
      </c>
      <c r="F16" s="4" t="s">
        <v>5</v>
      </c>
      <c r="G16" s="4">
        <v>2</v>
      </c>
      <c r="H16" s="4">
        <v>0</v>
      </c>
      <c r="I16" s="4" t="s">
        <v>5</v>
      </c>
      <c r="J16" s="4">
        <v>22</v>
      </c>
      <c r="K16" s="81"/>
      <c r="L16" s="84" t="s">
        <v>147</v>
      </c>
      <c r="M16" s="4">
        <f>SUM(J15,J16,H19)</f>
        <v>47</v>
      </c>
      <c r="N16" s="4" t="s">
        <v>5</v>
      </c>
      <c r="O16" s="4">
        <f>SUM(H15,H16,J19)</f>
        <v>44</v>
      </c>
      <c r="P16" s="4">
        <f t="shared" si="3"/>
        <v>3</v>
      </c>
      <c r="Q16" s="4">
        <f>SUM(G15,G16,E19)</f>
        <v>2</v>
      </c>
      <c r="R16" s="4">
        <f t="shared" si="4"/>
        <v>2.0299999999999998</v>
      </c>
      <c r="S16" s="4">
        <f t="shared" si="5"/>
        <v>3</v>
      </c>
      <c r="U16" s="95" t="s">
        <v>20</v>
      </c>
      <c r="V16" s="143" t="str">
        <f>IF(S14=1,L14,IF(S15=1,L15,IF(S16=1,L16,IF(S17=1,L17,"NEODEHRÁNO"))))</f>
        <v>Vraštiak</v>
      </c>
      <c r="W16" s="143"/>
      <c r="X16" s="92"/>
      <c r="Y16" s="101"/>
      <c r="Z16" s="105"/>
      <c r="AA16" s="106"/>
      <c r="AB16" s="94"/>
      <c r="AC16" s="94"/>
      <c r="AD16" s="94"/>
      <c r="AE16" s="94"/>
    </row>
    <row r="17" spans="1:31" ht="17.25">
      <c r="A17" s="30"/>
      <c r="B17" s="8" t="str">
        <f>L14</f>
        <v>Vraštiak</v>
      </c>
      <c r="C17" s="29" t="s">
        <v>3</v>
      </c>
      <c r="D17" s="8" t="str">
        <f>L15</f>
        <v>Hojka</v>
      </c>
      <c r="E17" s="4">
        <v>1</v>
      </c>
      <c r="F17" s="4" t="s">
        <v>5</v>
      </c>
      <c r="G17" s="4">
        <v>1</v>
      </c>
      <c r="H17" s="4">
        <v>20</v>
      </c>
      <c r="I17" s="4" t="s">
        <v>5</v>
      </c>
      <c r="J17" s="4">
        <v>15</v>
      </c>
      <c r="K17" s="81"/>
      <c r="L17" s="51" t="s">
        <v>48</v>
      </c>
      <c r="M17" s="4">
        <f>SUM(J14,H16,J18)</f>
        <v>0</v>
      </c>
      <c r="N17" s="4" t="s">
        <v>5</v>
      </c>
      <c r="O17" s="4">
        <f>SUM(H14,J16,H18)</f>
        <v>66</v>
      </c>
      <c r="P17" s="4">
        <f t="shared" si="3"/>
        <v>-66</v>
      </c>
      <c r="Q17" s="4">
        <f>SUM(G14,E16,G18)</f>
        <v>0</v>
      </c>
      <c r="R17" s="4">
        <f t="shared" si="4"/>
        <v>-0.66</v>
      </c>
      <c r="S17" s="4">
        <f t="shared" si="5"/>
        <v>4</v>
      </c>
      <c r="U17" s="95"/>
      <c r="V17" s="96" t="s">
        <v>16</v>
      </c>
      <c r="W17" s="97"/>
      <c r="X17" s="92"/>
      <c r="Y17" s="101"/>
      <c r="Z17" s="105"/>
      <c r="AA17" s="106"/>
      <c r="AB17" s="94"/>
      <c r="AC17" s="94"/>
      <c r="AD17" s="94"/>
      <c r="AE17" s="94"/>
    </row>
    <row r="18" spans="1:31" ht="17.25">
      <c r="A18" s="30"/>
      <c r="B18" s="8" t="str">
        <f>L15</f>
        <v>Hojka</v>
      </c>
      <c r="C18" s="29" t="s">
        <v>3</v>
      </c>
      <c r="D18" s="8" t="str">
        <f>L17</f>
        <v>Bye</v>
      </c>
      <c r="E18" s="4">
        <v>2</v>
      </c>
      <c r="F18" s="4" t="s">
        <v>5</v>
      </c>
      <c r="G18" s="4">
        <v>0</v>
      </c>
      <c r="H18" s="4">
        <v>22</v>
      </c>
      <c r="I18" s="4" t="s">
        <v>5</v>
      </c>
      <c r="J18" s="4">
        <v>0</v>
      </c>
      <c r="K18" s="81"/>
      <c r="L18" s="77"/>
      <c r="M18" s="76">
        <f>SUM(M14:M17)</f>
        <v>170</v>
      </c>
      <c r="N18" s="82">
        <f>M18-O18</f>
        <v>0</v>
      </c>
      <c r="O18" s="76">
        <f>SUM(O14:O17)</f>
        <v>170</v>
      </c>
      <c r="P18" s="57"/>
      <c r="Q18" s="57"/>
      <c r="R18" s="57"/>
      <c r="S18" s="57"/>
      <c r="U18" s="95"/>
      <c r="V18" s="96"/>
      <c r="W18" s="98"/>
      <c r="X18" s="92"/>
      <c r="Y18" s="101"/>
      <c r="Z18" s="105"/>
      <c r="AA18" s="106"/>
      <c r="AB18" s="94"/>
      <c r="AC18" s="94"/>
      <c r="AD18" s="94"/>
      <c r="AE18" s="94"/>
    </row>
    <row r="19" spans="1:31" ht="17.25">
      <c r="A19" s="30"/>
      <c r="B19" s="8" t="str">
        <f>L16</f>
        <v>Tichý</v>
      </c>
      <c r="C19" s="29" t="s">
        <v>3</v>
      </c>
      <c r="D19" s="8" t="str">
        <f>L14</f>
        <v>Vraštiak</v>
      </c>
      <c r="E19" s="4">
        <v>0</v>
      </c>
      <c r="F19" s="4" t="s">
        <v>5</v>
      </c>
      <c r="G19" s="4">
        <v>2</v>
      </c>
      <c r="H19" s="4">
        <v>13</v>
      </c>
      <c r="I19" s="4" t="s">
        <v>5</v>
      </c>
      <c r="J19" s="4">
        <v>22</v>
      </c>
      <c r="K19" s="81"/>
      <c r="L19" s="77"/>
      <c r="M19" s="57"/>
      <c r="N19" s="57"/>
      <c r="O19" s="57"/>
      <c r="P19" s="57"/>
      <c r="Q19" s="57"/>
      <c r="R19" s="57"/>
      <c r="S19" s="57"/>
      <c r="U19" s="95"/>
      <c r="V19" s="96"/>
      <c r="W19" s="98"/>
      <c r="X19" s="150" t="str">
        <f>V16</f>
        <v>Vraštiak</v>
      </c>
      <c r="Y19" s="151"/>
      <c r="Z19" s="105"/>
      <c r="AA19" s="106"/>
      <c r="AB19" s="94"/>
      <c r="AC19" s="94"/>
      <c r="AD19" s="94"/>
      <c r="AE19" s="94"/>
    </row>
    <row r="20" spans="1:31" ht="17.25">
      <c r="B20" s="8"/>
      <c r="C20" s="29"/>
      <c r="D20" s="8"/>
      <c r="E20" s="4"/>
      <c r="F20" s="4"/>
      <c r="G20" s="4"/>
      <c r="H20" s="4"/>
      <c r="I20" s="4"/>
      <c r="J20" s="4"/>
      <c r="K20" s="81"/>
      <c r="L20" s="77"/>
      <c r="M20" s="57"/>
      <c r="N20" s="57"/>
      <c r="O20" s="57"/>
      <c r="P20" s="57"/>
      <c r="Q20" s="57"/>
      <c r="R20" s="57"/>
      <c r="S20" s="57"/>
      <c r="U20" s="95"/>
      <c r="V20" s="96"/>
      <c r="W20" s="98"/>
      <c r="X20" s="99" t="s">
        <v>16</v>
      </c>
      <c r="Y20" s="107"/>
      <c r="Z20" s="105"/>
      <c r="AA20" s="106"/>
      <c r="AB20" s="94"/>
      <c r="AC20" s="94"/>
      <c r="AD20" s="94"/>
      <c r="AE20" s="94"/>
    </row>
    <row r="21" spans="1:31" ht="17.25">
      <c r="B21" s="8"/>
      <c r="C21" s="29"/>
      <c r="D21" s="8"/>
      <c r="E21" s="4"/>
      <c r="F21" s="4"/>
      <c r="G21" s="4"/>
      <c r="H21" s="4"/>
      <c r="I21" s="4"/>
      <c r="J21" s="4"/>
      <c r="K21" s="81"/>
      <c r="L21" s="77"/>
      <c r="M21" s="57"/>
      <c r="N21" s="57"/>
      <c r="O21" s="57"/>
      <c r="P21" s="57"/>
      <c r="Q21" s="57"/>
      <c r="R21" s="57"/>
      <c r="S21" s="57"/>
      <c r="U21" s="95"/>
      <c r="V21" s="96"/>
      <c r="W21" s="98"/>
      <c r="X21" s="92"/>
      <c r="Y21" s="103"/>
      <c r="Z21" s="105"/>
      <c r="AA21" s="106"/>
      <c r="AB21" s="94"/>
      <c r="AC21" s="94"/>
      <c r="AD21" s="94"/>
      <c r="AE21" s="94"/>
    </row>
    <row r="22" spans="1:31" ht="17.25">
      <c r="B22" s="8"/>
      <c r="C22" s="29"/>
      <c r="D22" s="8"/>
      <c r="E22" s="4"/>
      <c r="F22" s="4"/>
      <c r="G22" s="4"/>
      <c r="H22" s="4"/>
      <c r="I22" s="4"/>
      <c r="J22" s="4"/>
      <c r="K22" s="81"/>
      <c r="L22" s="75" t="s">
        <v>46</v>
      </c>
      <c r="M22" s="126"/>
      <c r="N22" s="126"/>
      <c r="O22" s="126"/>
      <c r="P22" s="57"/>
      <c r="Q22" s="57"/>
      <c r="R22" s="57"/>
      <c r="S22" s="57"/>
      <c r="U22" s="95" t="s">
        <v>60</v>
      </c>
      <c r="V22" s="143" t="str">
        <f>IF(S64=2,L64,IF(S65=2,L65,IF(S66=2,L66,IF(S67=2,L67,"NEODEHRÁNO"))))</f>
        <v>Červenka</v>
      </c>
      <c r="W22" s="144"/>
      <c r="X22" s="92"/>
      <c r="Y22" s="92"/>
      <c r="Z22" s="105"/>
      <c r="AA22" s="106"/>
      <c r="AB22" s="94"/>
      <c r="AC22" s="94"/>
      <c r="AD22" s="94"/>
      <c r="AE22" s="94"/>
    </row>
    <row r="23" spans="1:31" ht="17.25">
      <c r="B23" s="8"/>
      <c r="C23" s="29"/>
      <c r="D23" s="8"/>
      <c r="E23" s="4"/>
      <c r="F23" s="4"/>
      <c r="G23" s="4"/>
      <c r="H23" s="4"/>
      <c r="I23" s="4"/>
      <c r="J23" s="4"/>
      <c r="K23" s="81"/>
      <c r="L23" s="4" t="s">
        <v>9</v>
      </c>
      <c r="M23" s="127" t="s">
        <v>10</v>
      </c>
      <c r="N23" s="127"/>
      <c r="O23" s="127"/>
      <c r="P23" s="73" t="s">
        <v>11</v>
      </c>
      <c r="Q23" s="4" t="s">
        <v>12</v>
      </c>
      <c r="R23" s="4" t="s">
        <v>13</v>
      </c>
      <c r="S23" s="4" t="s">
        <v>0</v>
      </c>
      <c r="U23" s="95"/>
      <c r="V23" s="94"/>
      <c r="W23" s="94"/>
      <c r="X23" s="94"/>
      <c r="Y23" s="94"/>
      <c r="Z23" s="108"/>
      <c r="AA23" s="109"/>
      <c r="AB23" s="94"/>
      <c r="AC23" s="94"/>
      <c r="AD23" s="94"/>
      <c r="AE23" s="94"/>
    </row>
    <row r="24" spans="1:31" ht="17.25">
      <c r="B24" s="8" t="str">
        <f>L24</f>
        <v>Twardzik</v>
      </c>
      <c r="C24" s="29" t="s">
        <v>3</v>
      </c>
      <c r="D24" s="8" t="str">
        <f>L27</f>
        <v>Schönfeld</v>
      </c>
      <c r="E24" s="4">
        <v>2</v>
      </c>
      <c r="F24" s="4" t="s">
        <v>5</v>
      </c>
      <c r="G24" s="4">
        <v>0</v>
      </c>
      <c r="H24" s="4">
        <v>22</v>
      </c>
      <c r="I24" s="4" t="s">
        <v>5</v>
      </c>
      <c r="J24" s="4">
        <v>9</v>
      </c>
      <c r="K24" s="81"/>
      <c r="L24" s="86" t="s">
        <v>141</v>
      </c>
      <c r="M24" s="4">
        <f>SUM(H24,H27,J29)</f>
        <v>61</v>
      </c>
      <c r="N24" s="57" t="s">
        <v>5</v>
      </c>
      <c r="O24" s="4">
        <f>SUM(J24,J27,H29)</f>
        <v>36</v>
      </c>
      <c r="P24" s="4">
        <f>M24-O24</f>
        <v>25</v>
      </c>
      <c r="Q24" s="4">
        <f>SUM(E24,E27,G29)</f>
        <v>5</v>
      </c>
      <c r="R24" s="4">
        <f>Q24+(P24/100)</f>
        <v>5.25</v>
      </c>
      <c r="S24" s="4">
        <f>RANK(R24,$R$24:$R$27,0)</f>
        <v>2</v>
      </c>
      <c r="U24" s="95"/>
      <c r="V24" s="94"/>
      <c r="W24" s="94"/>
      <c r="X24" s="94"/>
      <c r="Y24" s="94"/>
      <c r="Z24" s="108"/>
      <c r="AA24" s="109"/>
      <c r="AB24" s="94"/>
      <c r="AC24" s="94"/>
      <c r="AD24" s="94"/>
      <c r="AE24" s="94"/>
    </row>
    <row r="25" spans="1:31" ht="17.25">
      <c r="B25" s="8" t="str">
        <f>L25</f>
        <v>Kokoř</v>
      </c>
      <c r="C25" s="29" t="s">
        <v>3</v>
      </c>
      <c r="D25" s="8" t="str">
        <f>L26</f>
        <v>Mádle</v>
      </c>
      <c r="E25" s="4">
        <v>0</v>
      </c>
      <c r="F25" s="4" t="s">
        <v>5</v>
      </c>
      <c r="G25" s="4">
        <v>2</v>
      </c>
      <c r="H25" s="4">
        <v>11</v>
      </c>
      <c r="I25" s="4" t="s">
        <v>5</v>
      </c>
      <c r="J25" s="4">
        <v>22</v>
      </c>
      <c r="K25" s="81"/>
      <c r="L25" s="85" t="s">
        <v>142</v>
      </c>
      <c r="M25" s="4">
        <f>SUM(H25,J27,H28)</f>
        <v>41</v>
      </c>
      <c r="N25" s="4" t="s">
        <v>5</v>
      </c>
      <c r="O25" s="4">
        <f>SUM(J25,H27,J28)</f>
        <v>53</v>
      </c>
      <c r="P25" s="4">
        <f t="shared" ref="P25:P27" si="6">M25-O25</f>
        <v>-12</v>
      </c>
      <c r="Q25" s="4">
        <f>SUM(E25,G27,E28)</f>
        <v>2</v>
      </c>
      <c r="R25" s="4">
        <f t="shared" ref="R25:R27" si="7">Q25+(P25/100)</f>
        <v>1.88</v>
      </c>
      <c r="S25" s="4">
        <f t="shared" ref="S25:S27" si="8">RANK(R25,$R$24:$R$27,0)</f>
        <v>3</v>
      </c>
      <c r="U25" s="95"/>
      <c r="V25" s="94"/>
      <c r="W25" s="94"/>
      <c r="X25" s="94"/>
      <c r="Y25" s="94"/>
      <c r="Z25" s="108"/>
      <c r="AA25" s="109"/>
      <c r="AB25" s="140" t="str">
        <f>Z37</f>
        <v>Palán</v>
      </c>
      <c r="AC25" s="141"/>
      <c r="AD25" s="94"/>
      <c r="AE25" s="94"/>
    </row>
    <row r="26" spans="1:31" ht="17.25">
      <c r="B26" s="8" t="str">
        <f>L27</f>
        <v>Schönfeld</v>
      </c>
      <c r="C26" s="29" t="s">
        <v>3</v>
      </c>
      <c r="D26" s="8" t="str">
        <f>L26</f>
        <v>Mádle</v>
      </c>
      <c r="E26" s="4">
        <v>0</v>
      </c>
      <c r="F26" s="74" t="s">
        <v>5</v>
      </c>
      <c r="G26" s="4">
        <v>2</v>
      </c>
      <c r="H26" s="4">
        <v>5</v>
      </c>
      <c r="I26" s="4" t="s">
        <v>5</v>
      </c>
      <c r="J26" s="4">
        <v>22</v>
      </c>
      <c r="K26" s="81"/>
      <c r="L26" s="86" t="s">
        <v>143</v>
      </c>
      <c r="M26" s="4">
        <f>SUM(J25,J26,H29)</f>
        <v>63</v>
      </c>
      <c r="N26" s="4" t="s">
        <v>5</v>
      </c>
      <c r="O26" s="4">
        <f>SUM(H25,H26,J29)</f>
        <v>33</v>
      </c>
      <c r="P26" s="4">
        <f t="shared" si="6"/>
        <v>30</v>
      </c>
      <c r="Q26" s="4">
        <f>SUM(G25,G26,E29)</f>
        <v>5</v>
      </c>
      <c r="R26" s="4">
        <f t="shared" si="7"/>
        <v>5.3</v>
      </c>
      <c r="S26" s="4">
        <f t="shared" si="8"/>
        <v>1</v>
      </c>
      <c r="U26" s="95"/>
      <c r="V26" s="94"/>
      <c r="W26" s="94"/>
      <c r="X26" s="94"/>
      <c r="Y26" s="94"/>
      <c r="Z26" s="108"/>
      <c r="AA26" s="109"/>
      <c r="AB26" s="94"/>
      <c r="AC26" s="110"/>
      <c r="AD26" s="94"/>
      <c r="AE26" s="94"/>
    </row>
    <row r="27" spans="1:31" ht="17.25">
      <c r="B27" s="8" t="str">
        <f>L24</f>
        <v>Twardzik</v>
      </c>
      <c r="C27" s="29" t="s">
        <v>3</v>
      </c>
      <c r="D27" s="8" t="str">
        <f>L25</f>
        <v>Kokoř</v>
      </c>
      <c r="E27" s="4">
        <v>2</v>
      </c>
      <c r="F27" s="4" t="s">
        <v>5</v>
      </c>
      <c r="G27" s="4">
        <v>0</v>
      </c>
      <c r="H27" s="4">
        <v>22</v>
      </c>
      <c r="I27" s="4" t="s">
        <v>5</v>
      </c>
      <c r="J27" s="4">
        <v>8</v>
      </c>
      <c r="K27" s="81"/>
      <c r="L27" s="86" t="s">
        <v>144</v>
      </c>
      <c r="M27" s="4">
        <f>SUM(J24,H26,J28)</f>
        <v>23</v>
      </c>
      <c r="N27" s="4" t="s">
        <v>5</v>
      </c>
      <c r="O27" s="4">
        <f>SUM(H24,J26,H28)</f>
        <v>66</v>
      </c>
      <c r="P27" s="4">
        <f t="shared" si="6"/>
        <v>-43</v>
      </c>
      <c r="Q27" s="4">
        <f>SUM(G24,E26,G28)</f>
        <v>0</v>
      </c>
      <c r="R27" s="4">
        <f t="shared" si="7"/>
        <v>-0.43</v>
      </c>
      <c r="S27" s="4">
        <f t="shared" si="8"/>
        <v>4</v>
      </c>
      <c r="U27" s="95"/>
      <c r="V27" s="94"/>
      <c r="W27" s="94"/>
      <c r="X27" s="94"/>
      <c r="Y27" s="94"/>
      <c r="Z27" s="108"/>
      <c r="AA27" s="109"/>
      <c r="AB27" s="94"/>
      <c r="AC27" s="109"/>
      <c r="AD27" s="94"/>
      <c r="AE27" s="94"/>
    </row>
    <row r="28" spans="1:31" ht="17.25">
      <c r="B28" s="8" t="str">
        <f>L25</f>
        <v>Kokoř</v>
      </c>
      <c r="C28" s="29" t="s">
        <v>3</v>
      </c>
      <c r="D28" s="8" t="str">
        <f>L27</f>
        <v>Schönfeld</v>
      </c>
      <c r="E28" s="4">
        <v>2</v>
      </c>
      <c r="F28" s="4" t="s">
        <v>5</v>
      </c>
      <c r="G28" s="4">
        <v>0</v>
      </c>
      <c r="H28" s="4">
        <v>22</v>
      </c>
      <c r="I28" s="4" t="s">
        <v>5</v>
      </c>
      <c r="J28" s="4">
        <v>9</v>
      </c>
      <c r="K28" s="81"/>
      <c r="L28" s="77"/>
      <c r="M28" s="76">
        <f>SUM(M24:M27)</f>
        <v>188</v>
      </c>
      <c r="N28" s="82">
        <f>M28-O28</f>
        <v>0</v>
      </c>
      <c r="O28" s="76">
        <f>SUM(O24:O27)</f>
        <v>188</v>
      </c>
      <c r="P28" s="57"/>
      <c r="Q28" s="57"/>
      <c r="R28" s="57"/>
      <c r="S28" s="57"/>
      <c r="U28" s="95" t="s">
        <v>56</v>
      </c>
      <c r="V28" s="149" t="str">
        <f>IF(S24=1,L24,IF(S25=1,L25,IF(S26=1,L26,IF(S27=1,L27,"NEODEHRÁNO"))))</f>
        <v>Mádle</v>
      </c>
      <c r="W28" s="149"/>
      <c r="X28" s="92"/>
      <c r="Y28" s="92"/>
      <c r="Z28" s="105"/>
      <c r="AA28" s="106"/>
      <c r="AB28" s="94"/>
      <c r="AC28" s="109"/>
      <c r="AD28" s="94"/>
      <c r="AE28" s="94"/>
    </row>
    <row r="29" spans="1:31" ht="17.25">
      <c r="B29" s="8" t="str">
        <f>L26</f>
        <v>Mádle</v>
      </c>
      <c r="C29" s="29" t="s">
        <v>3</v>
      </c>
      <c r="D29" s="8" t="str">
        <f>L24</f>
        <v>Twardzik</v>
      </c>
      <c r="E29" s="4">
        <v>1</v>
      </c>
      <c r="F29" s="4" t="s">
        <v>5</v>
      </c>
      <c r="G29" s="4">
        <v>1</v>
      </c>
      <c r="H29" s="4">
        <v>19</v>
      </c>
      <c r="I29" s="4" t="s">
        <v>5</v>
      </c>
      <c r="J29" s="4">
        <v>17</v>
      </c>
      <c r="K29" s="81"/>
      <c r="L29" s="77"/>
      <c r="M29" s="57"/>
      <c r="N29" s="57"/>
      <c r="O29" s="57"/>
      <c r="P29" s="57"/>
      <c r="Q29" s="57"/>
      <c r="R29" s="57"/>
      <c r="S29" s="57"/>
      <c r="U29" s="95"/>
      <c r="V29" s="96"/>
      <c r="W29" s="97"/>
      <c r="X29" s="92"/>
      <c r="Y29" s="92"/>
      <c r="Z29" s="105"/>
      <c r="AA29" s="106"/>
      <c r="AB29" s="94"/>
      <c r="AC29" s="109"/>
      <c r="AD29" s="94"/>
      <c r="AE29" s="94"/>
    </row>
    <row r="30" spans="1:31" ht="17.25">
      <c r="B30" s="8"/>
      <c r="C30" s="29"/>
      <c r="D30" s="8"/>
      <c r="E30" s="4"/>
      <c r="F30" s="4"/>
      <c r="G30" s="4"/>
      <c r="H30" s="4"/>
      <c r="I30" s="4"/>
      <c r="J30" s="4"/>
      <c r="K30" s="81"/>
      <c r="L30" s="77"/>
      <c r="M30" s="57"/>
      <c r="N30" s="57"/>
      <c r="O30" s="57"/>
      <c r="P30" s="57"/>
      <c r="Q30" s="57"/>
      <c r="R30" s="57"/>
      <c r="S30" s="57"/>
      <c r="U30" s="95"/>
      <c r="V30" s="96"/>
      <c r="W30" s="98"/>
      <c r="X30" s="92"/>
      <c r="Y30" s="92"/>
      <c r="Z30" s="105"/>
      <c r="AA30" s="106"/>
      <c r="AB30" s="94"/>
      <c r="AC30" s="109"/>
      <c r="AD30" s="94"/>
      <c r="AE30" s="94"/>
    </row>
    <row r="31" spans="1:31" ht="17.25">
      <c r="B31" s="8"/>
      <c r="C31" s="29"/>
      <c r="D31" s="8"/>
      <c r="E31" s="4"/>
      <c r="F31" s="4"/>
      <c r="G31" s="4"/>
      <c r="H31" s="4"/>
      <c r="I31" s="4"/>
      <c r="J31" s="4"/>
      <c r="K31" s="81"/>
      <c r="L31" s="77"/>
      <c r="M31" s="57"/>
      <c r="N31" s="57"/>
      <c r="O31" s="57"/>
      <c r="P31" s="57"/>
      <c r="Q31" s="57"/>
      <c r="R31" s="57"/>
      <c r="S31" s="57"/>
      <c r="U31" s="95"/>
      <c r="V31" s="96"/>
      <c r="W31" s="98"/>
      <c r="X31" s="145" t="str">
        <f>V28</f>
        <v>Mádle</v>
      </c>
      <c r="Y31" s="146"/>
      <c r="Z31" s="105"/>
      <c r="AA31" s="106"/>
      <c r="AB31" s="94"/>
      <c r="AC31" s="109"/>
      <c r="AD31" s="94"/>
      <c r="AE31" s="94"/>
    </row>
    <row r="32" spans="1:31" ht="17.25">
      <c r="B32" s="8"/>
      <c r="C32" s="29"/>
      <c r="D32" s="8"/>
      <c r="E32" s="4"/>
      <c r="F32" s="4"/>
      <c r="G32" s="4"/>
      <c r="H32" s="4"/>
      <c r="I32" s="4"/>
      <c r="J32" s="4"/>
      <c r="K32" s="81"/>
      <c r="L32" s="75" t="s">
        <v>49</v>
      </c>
      <c r="M32" s="126"/>
      <c r="N32" s="126"/>
      <c r="O32" s="126"/>
      <c r="P32" s="57"/>
      <c r="Q32" s="57"/>
      <c r="R32" s="57"/>
      <c r="S32" s="57"/>
      <c r="U32" s="95"/>
      <c r="V32" s="96"/>
      <c r="W32" s="98"/>
      <c r="X32" s="99" t="s">
        <v>16</v>
      </c>
      <c r="Y32" s="100"/>
      <c r="Z32" s="105"/>
      <c r="AA32" s="106"/>
      <c r="AB32" s="94"/>
      <c r="AC32" s="109"/>
      <c r="AD32" s="94"/>
      <c r="AE32" s="94"/>
    </row>
    <row r="33" spans="2:31" ht="17.25">
      <c r="B33" s="8"/>
      <c r="C33" s="29"/>
      <c r="D33" s="8"/>
      <c r="E33" s="4"/>
      <c r="F33" s="4"/>
      <c r="G33" s="4"/>
      <c r="H33" s="4"/>
      <c r="I33" s="4"/>
      <c r="J33" s="4"/>
      <c r="K33" s="81"/>
      <c r="L33" s="4" t="s">
        <v>9</v>
      </c>
      <c r="M33" s="127" t="s">
        <v>10</v>
      </c>
      <c r="N33" s="127"/>
      <c r="O33" s="127"/>
      <c r="P33" s="73" t="s">
        <v>11</v>
      </c>
      <c r="Q33" s="4" t="s">
        <v>12</v>
      </c>
      <c r="R33" s="4" t="s">
        <v>13</v>
      </c>
      <c r="S33" s="4" t="s">
        <v>0</v>
      </c>
      <c r="U33" s="95"/>
      <c r="V33" s="96"/>
      <c r="W33" s="98"/>
      <c r="X33" s="92"/>
      <c r="Y33" s="101"/>
      <c r="Z33" s="105"/>
      <c r="AA33" s="106"/>
      <c r="AB33" s="94"/>
      <c r="AC33" s="109"/>
      <c r="AD33" s="94"/>
      <c r="AE33" s="94"/>
    </row>
    <row r="34" spans="2:31" ht="17.25">
      <c r="B34" s="8" t="str">
        <f>L34</f>
        <v>Palán</v>
      </c>
      <c r="C34" s="29" t="s">
        <v>3</v>
      </c>
      <c r="D34" s="8" t="str">
        <f>L37</f>
        <v>Šilhan</v>
      </c>
      <c r="E34" s="4">
        <v>2</v>
      </c>
      <c r="F34" s="4" t="s">
        <v>5</v>
      </c>
      <c r="G34" s="4">
        <v>0</v>
      </c>
      <c r="H34" s="4">
        <v>22</v>
      </c>
      <c r="I34" s="4" t="s">
        <v>5</v>
      </c>
      <c r="J34" s="4">
        <v>14</v>
      </c>
      <c r="K34" s="81"/>
      <c r="L34" s="86" t="s">
        <v>139</v>
      </c>
      <c r="M34" s="4">
        <f>SUM(H34,H37,J39)</f>
        <v>66</v>
      </c>
      <c r="N34" s="57" t="s">
        <v>5</v>
      </c>
      <c r="O34" s="4">
        <f>SUM(J34,J37,H39)</f>
        <v>44</v>
      </c>
      <c r="P34" s="4">
        <f>M34-O34</f>
        <v>22</v>
      </c>
      <c r="Q34" s="4">
        <f>SUM(E34,E37,G39)</f>
        <v>6</v>
      </c>
      <c r="R34" s="4">
        <f>Q34+(P34/100)</f>
        <v>6.22</v>
      </c>
      <c r="S34" s="4">
        <f>RANK(R34,$R$34:$R$37,0)</f>
        <v>1</v>
      </c>
      <c r="U34" s="95" t="s">
        <v>61</v>
      </c>
      <c r="V34" s="143" t="str">
        <f>IF(S54=2,L54,IF(S55=2,L55,IF(S56=2,L56,IF(S57=2,L57,"NEODEHRÁNO"))))</f>
        <v>Malý</v>
      </c>
      <c r="W34" s="144"/>
      <c r="X34" s="92"/>
      <c r="Y34" s="101"/>
      <c r="Z34" s="105"/>
      <c r="AA34" s="106"/>
      <c r="AB34" s="94"/>
      <c r="AC34" s="109"/>
      <c r="AD34" s="94"/>
      <c r="AE34" s="94"/>
    </row>
    <row r="35" spans="2:31" ht="17.25">
      <c r="B35" s="8" t="str">
        <f>L35</f>
        <v>Bhuiyan</v>
      </c>
      <c r="C35" s="29" t="s">
        <v>3</v>
      </c>
      <c r="D35" s="8" t="str">
        <f>L36</f>
        <v>Miksa</v>
      </c>
      <c r="E35" s="4">
        <v>1</v>
      </c>
      <c r="F35" s="4" t="s">
        <v>5</v>
      </c>
      <c r="G35" s="4">
        <v>1</v>
      </c>
      <c r="H35" s="4">
        <v>18</v>
      </c>
      <c r="I35" s="4" t="s">
        <v>5</v>
      </c>
      <c r="J35" s="4">
        <v>21</v>
      </c>
      <c r="K35" s="81"/>
      <c r="L35" s="84" t="s">
        <v>107</v>
      </c>
      <c r="M35" s="4">
        <f>SUM(H35,J37,H38)</f>
        <v>48</v>
      </c>
      <c r="N35" s="4" t="s">
        <v>5</v>
      </c>
      <c r="O35" s="4">
        <f>SUM(J35,H37,J38)</f>
        <v>65</v>
      </c>
      <c r="P35" s="4">
        <f t="shared" ref="P35:P37" si="9">M35-O35</f>
        <v>-17</v>
      </c>
      <c r="Q35" s="4">
        <f>SUM(E35,G37,E38)</f>
        <v>1</v>
      </c>
      <c r="R35" s="4">
        <f t="shared" ref="R35:R37" si="10">Q35+(P35/100)</f>
        <v>0.83</v>
      </c>
      <c r="S35" s="4">
        <f t="shared" ref="S35:S37" si="11">RANK(R35,$R$34:$R$37,0)</f>
        <v>4</v>
      </c>
      <c r="U35" s="95"/>
      <c r="V35" s="96" t="s">
        <v>16</v>
      </c>
      <c r="W35" s="102"/>
      <c r="X35" s="103"/>
      <c r="Y35" s="101"/>
      <c r="Z35" s="105"/>
      <c r="AA35" s="106"/>
      <c r="AB35" s="94"/>
      <c r="AC35" s="109"/>
      <c r="AD35" s="94"/>
      <c r="AE35" s="94"/>
    </row>
    <row r="36" spans="2:31" ht="17.25">
      <c r="B36" s="8" t="str">
        <f>L37</f>
        <v>Šilhan</v>
      </c>
      <c r="C36" s="29" t="s">
        <v>3</v>
      </c>
      <c r="D36" s="8" t="str">
        <f>L36</f>
        <v>Miksa</v>
      </c>
      <c r="E36" s="4">
        <v>0</v>
      </c>
      <c r="F36" s="4" t="s">
        <v>5</v>
      </c>
      <c r="G36" s="4">
        <v>2</v>
      </c>
      <c r="H36" s="4">
        <v>16</v>
      </c>
      <c r="I36" s="4" t="s">
        <v>5</v>
      </c>
      <c r="J36" s="4">
        <v>22</v>
      </c>
      <c r="K36" s="81"/>
      <c r="L36" s="86" t="s">
        <v>140</v>
      </c>
      <c r="M36" s="4">
        <f>SUM(J35,J36,H39)</f>
        <v>55</v>
      </c>
      <c r="N36" s="4" t="s">
        <v>5</v>
      </c>
      <c r="O36" s="4">
        <f>SUM(H35,H36,J39)</f>
        <v>56</v>
      </c>
      <c r="P36" s="4">
        <f t="shared" si="9"/>
        <v>-1</v>
      </c>
      <c r="Q36" s="4">
        <f>SUM(G35,G36,E39)</f>
        <v>3</v>
      </c>
      <c r="R36" s="4">
        <f t="shared" si="10"/>
        <v>2.99</v>
      </c>
      <c r="S36" s="4">
        <f t="shared" si="11"/>
        <v>2</v>
      </c>
      <c r="U36" s="95"/>
      <c r="V36" s="96"/>
      <c r="W36" s="104"/>
      <c r="X36" s="103"/>
      <c r="Y36" s="101"/>
      <c r="Z36" s="105"/>
      <c r="AA36" s="106"/>
      <c r="AB36" s="94"/>
      <c r="AC36" s="109"/>
      <c r="AD36" s="94"/>
      <c r="AE36" s="94"/>
    </row>
    <row r="37" spans="2:31" ht="17.25">
      <c r="B37" s="8" t="str">
        <f>L34</f>
        <v>Palán</v>
      </c>
      <c r="C37" s="29" t="s">
        <v>3</v>
      </c>
      <c r="D37" s="8" t="str">
        <f>L35</f>
        <v>Bhuiyan</v>
      </c>
      <c r="E37" s="4">
        <v>2</v>
      </c>
      <c r="F37" s="4" t="s">
        <v>5</v>
      </c>
      <c r="G37" s="4">
        <v>0</v>
      </c>
      <c r="H37" s="4">
        <v>22</v>
      </c>
      <c r="I37" s="4" t="s">
        <v>5</v>
      </c>
      <c r="J37" s="4">
        <v>18</v>
      </c>
      <c r="K37" s="81"/>
      <c r="L37" s="48" t="s">
        <v>105</v>
      </c>
      <c r="M37" s="4">
        <f>SUM(J34,H36,J38)</f>
        <v>52</v>
      </c>
      <c r="N37" s="4" t="s">
        <v>5</v>
      </c>
      <c r="O37" s="4">
        <f>SUM(H34,J36,H38)</f>
        <v>56</v>
      </c>
      <c r="P37" s="4">
        <f t="shared" si="9"/>
        <v>-4</v>
      </c>
      <c r="Q37" s="4">
        <f>SUM(G34,E36,G38)</f>
        <v>2</v>
      </c>
      <c r="R37" s="4">
        <f t="shared" si="10"/>
        <v>1.96</v>
      </c>
      <c r="S37" s="4">
        <f t="shared" si="11"/>
        <v>3</v>
      </c>
      <c r="U37" s="148" t="str">
        <f>V34</f>
        <v>Malý</v>
      </c>
      <c r="V37" s="148"/>
      <c r="W37" s="147"/>
      <c r="X37" s="147"/>
      <c r="Y37" s="101"/>
      <c r="Z37" s="152" t="str">
        <f>X43</f>
        <v>Palán</v>
      </c>
      <c r="AA37" s="153"/>
      <c r="AB37" s="94"/>
      <c r="AC37" s="109"/>
      <c r="AD37" s="94"/>
      <c r="AE37" s="94"/>
    </row>
    <row r="38" spans="2:31" ht="17.25">
      <c r="B38" s="8" t="str">
        <f>L35</f>
        <v>Bhuiyan</v>
      </c>
      <c r="C38" s="29" t="s">
        <v>3</v>
      </c>
      <c r="D38" s="8" t="str">
        <f>L37</f>
        <v>Šilhan</v>
      </c>
      <c r="E38" s="4">
        <v>0</v>
      </c>
      <c r="F38" s="4" t="s">
        <v>5</v>
      </c>
      <c r="G38" s="4">
        <v>2</v>
      </c>
      <c r="H38" s="4">
        <v>12</v>
      </c>
      <c r="I38" s="4" t="s">
        <v>5</v>
      </c>
      <c r="J38" s="4">
        <v>22</v>
      </c>
      <c r="K38" s="81"/>
      <c r="L38" s="77"/>
      <c r="M38" s="76">
        <f>SUM(M34:M37)</f>
        <v>221</v>
      </c>
      <c r="N38" s="82">
        <f>M38-O38</f>
        <v>0</v>
      </c>
      <c r="O38" s="76">
        <f>SUM(O34:O37)</f>
        <v>221</v>
      </c>
      <c r="P38" s="57"/>
      <c r="Q38" s="57"/>
      <c r="R38" s="57"/>
      <c r="S38" s="57"/>
      <c r="U38" s="95"/>
      <c r="V38" s="96"/>
      <c r="W38" s="154"/>
      <c r="X38" s="154"/>
      <c r="Y38" s="101"/>
      <c r="Z38" s="155"/>
      <c r="AA38" s="156"/>
      <c r="AB38" s="94"/>
      <c r="AC38" s="109"/>
      <c r="AD38" s="94"/>
      <c r="AE38" s="94"/>
    </row>
    <row r="39" spans="2:31" ht="17.25">
      <c r="B39" s="8" t="str">
        <f>L36</f>
        <v>Miksa</v>
      </c>
      <c r="C39" s="29" t="s">
        <v>3</v>
      </c>
      <c r="D39" s="8" t="str">
        <f>L34</f>
        <v>Palán</v>
      </c>
      <c r="E39" s="4">
        <v>0</v>
      </c>
      <c r="F39" s="4" t="s">
        <v>5</v>
      </c>
      <c r="G39" s="4">
        <v>2</v>
      </c>
      <c r="H39" s="4">
        <v>12</v>
      </c>
      <c r="I39" s="4" t="s">
        <v>5</v>
      </c>
      <c r="J39" s="4">
        <v>22</v>
      </c>
      <c r="K39" s="81"/>
      <c r="L39" s="77"/>
      <c r="M39" s="57"/>
      <c r="N39" s="57"/>
      <c r="O39" s="57"/>
      <c r="P39" s="57"/>
      <c r="Q39" s="57"/>
      <c r="R39" s="57"/>
      <c r="S39" s="57"/>
      <c r="U39" s="95"/>
      <c r="V39" s="96"/>
      <c r="W39" s="96"/>
      <c r="X39" s="92"/>
      <c r="Y39" s="101"/>
      <c r="Z39" s="93"/>
      <c r="AA39" s="93"/>
      <c r="AB39" s="94"/>
      <c r="AC39" s="109"/>
      <c r="AD39" s="94"/>
      <c r="AE39" s="94"/>
    </row>
    <row r="40" spans="2:31" ht="17.25">
      <c r="B40" s="8"/>
      <c r="C40" s="29"/>
      <c r="D40" s="8"/>
      <c r="E40" s="4"/>
      <c r="F40" s="4"/>
      <c r="G40" s="4"/>
      <c r="H40" s="4"/>
      <c r="I40" s="4"/>
      <c r="J40" s="4"/>
      <c r="K40" s="81"/>
      <c r="L40" s="77"/>
      <c r="M40" s="57"/>
      <c r="N40" s="57"/>
      <c r="O40" s="57"/>
      <c r="P40" s="57"/>
      <c r="Q40" s="57"/>
      <c r="R40" s="57"/>
      <c r="S40" s="57"/>
      <c r="U40" s="95" t="s">
        <v>62</v>
      </c>
      <c r="V40" s="143" t="str">
        <f>IF(S34=1,L34,IF(S35=1,L35,IF(S36=1,L36,IF(S37=1,L37,"NEODEHRÁNO"))))</f>
        <v>Palán</v>
      </c>
      <c r="W40" s="143"/>
      <c r="X40" s="92"/>
      <c r="Y40" s="101"/>
      <c r="Z40" s="93"/>
      <c r="AA40" s="93"/>
      <c r="AB40" s="94"/>
      <c r="AC40" s="109"/>
      <c r="AD40" s="94"/>
      <c r="AE40" s="94"/>
    </row>
    <row r="41" spans="2:31" ht="17.25">
      <c r="B41" s="8"/>
      <c r="C41" s="29"/>
      <c r="D41" s="8"/>
      <c r="E41" s="4"/>
      <c r="F41" s="4"/>
      <c r="G41" s="4"/>
      <c r="H41" s="4"/>
      <c r="I41" s="4"/>
      <c r="J41" s="4"/>
      <c r="K41" s="81"/>
      <c r="L41" s="77"/>
      <c r="M41" s="57"/>
      <c r="N41" s="57"/>
      <c r="O41" s="57"/>
      <c r="P41" s="57"/>
      <c r="Q41" s="57"/>
      <c r="R41" s="57"/>
      <c r="S41" s="57"/>
      <c r="U41" s="95"/>
      <c r="V41" s="96" t="s">
        <v>16</v>
      </c>
      <c r="W41" s="97"/>
      <c r="X41" s="92"/>
      <c r="Y41" s="101"/>
      <c r="Z41" s="93"/>
      <c r="AA41" s="93"/>
      <c r="AB41" s="94"/>
      <c r="AC41" s="109"/>
      <c r="AD41" s="94"/>
      <c r="AE41" s="94"/>
    </row>
    <row r="42" spans="2:31" ht="17.25">
      <c r="B42" s="8"/>
      <c r="C42" s="29"/>
      <c r="D42" s="8"/>
      <c r="E42" s="4"/>
      <c r="F42" s="4"/>
      <c r="G42" s="4"/>
      <c r="H42" s="4"/>
      <c r="I42" s="4"/>
      <c r="J42" s="4"/>
      <c r="K42" s="81"/>
      <c r="L42" s="75" t="s">
        <v>50</v>
      </c>
      <c r="M42" s="126"/>
      <c r="N42" s="126"/>
      <c r="O42" s="126"/>
      <c r="P42" s="57"/>
      <c r="Q42" s="57"/>
      <c r="R42" s="57"/>
      <c r="S42" s="57"/>
      <c r="U42" s="95"/>
      <c r="V42" s="96"/>
      <c r="W42" s="98"/>
      <c r="X42" s="92"/>
      <c r="Y42" s="101"/>
      <c r="Z42" s="93"/>
      <c r="AA42" s="93"/>
      <c r="AB42" s="94"/>
      <c r="AC42" s="109"/>
      <c r="AD42" s="94"/>
      <c r="AE42" s="94"/>
    </row>
    <row r="43" spans="2:31" ht="17.25">
      <c r="B43" s="8"/>
      <c r="C43" s="29"/>
      <c r="D43" s="8"/>
      <c r="E43" s="4"/>
      <c r="F43" s="4"/>
      <c r="G43" s="4"/>
      <c r="H43" s="4"/>
      <c r="I43" s="4"/>
      <c r="J43" s="4"/>
      <c r="K43" s="81"/>
      <c r="L43" s="4" t="s">
        <v>9</v>
      </c>
      <c r="M43" s="127" t="s">
        <v>10</v>
      </c>
      <c r="N43" s="127"/>
      <c r="O43" s="127"/>
      <c r="P43" s="73" t="s">
        <v>11</v>
      </c>
      <c r="Q43" s="4" t="s">
        <v>12</v>
      </c>
      <c r="R43" s="4" t="s">
        <v>13</v>
      </c>
      <c r="S43" s="4" t="s">
        <v>0</v>
      </c>
      <c r="U43" s="95"/>
      <c r="V43" s="96"/>
      <c r="W43" s="98"/>
      <c r="X43" s="150" t="str">
        <f>V40</f>
        <v>Palán</v>
      </c>
      <c r="Y43" s="151"/>
      <c r="Z43" s="93"/>
      <c r="AA43" s="93"/>
      <c r="AB43" s="94"/>
      <c r="AC43" s="109"/>
      <c r="AD43" s="94"/>
      <c r="AE43" s="94"/>
    </row>
    <row r="44" spans="2:31" ht="17.25">
      <c r="B44" s="8" t="str">
        <f>L44</f>
        <v>Hora</v>
      </c>
      <c r="C44" s="29" t="s">
        <v>3</v>
      </c>
      <c r="D44" s="8" t="str">
        <f>L47</f>
        <v>Srnec</v>
      </c>
      <c r="E44" s="4">
        <v>2</v>
      </c>
      <c r="F44" s="4" t="s">
        <v>5</v>
      </c>
      <c r="G44" s="4">
        <v>0</v>
      </c>
      <c r="H44" s="4">
        <v>22</v>
      </c>
      <c r="I44" s="4" t="s">
        <v>5</v>
      </c>
      <c r="J44" s="4">
        <v>5</v>
      </c>
      <c r="K44" s="81"/>
      <c r="L44" s="86" t="s">
        <v>135</v>
      </c>
      <c r="M44" s="4">
        <f>SUM(H44,H47,J49)</f>
        <v>63</v>
      </c>
      <c r="N44" s="57" t="s">
        <v>5</v>
      </c>
      <c r="O44" s="4">
        <f>SUM(J44,J47,H49)</f>
        <v>22</v>
      </c>
      <c r="P44" s="4">
        <f>M44-O44</f>
        <v>41</v>
      </c>
      <c r="Q44" s="4">
        <f>SUM(E44,E47,G49)</f>
        <v>5</v>
      </c>
      <c r="R44" s="4">
        <f>Q44+(P44/100)</f>
        <v>5.41</v>
      </c>
      <c r="S44" s="4">
        <f>RANK(R44,$R$44:$R$47,0)</f>
        <v>1</v>
      </c>
      <c r="U44" s="95"/>
      <c r="V44" s="96"/>
      <c r="W44" s="98"/>
      <c r="X44" s="99" t="s">
        <v>16</v>
      </c>
      <c r="Y44" s="107"/>
      <c r="Z44" s="93"/>
      <c r="AA44" s="93"/>
      <c r="AB44" s="94"/>
      <c r="AC44" s="109"/>
      <c r="AD44" s="94"/>
      <c r="AE44" s="94"/>
    </row>
    <row r="45" spans="2:31" ht="17.25">
      <c r="B45" s="8" t="str">
        <f>L45</f>
        <v>Kubáček</v>
      </c>
      <c r="C45" s="29" t="s">
        <v>3</v>
      </c>
      <c r="D45" s="8" t="str">
        <f>L46</f>
        <v>Roflík</v>
      </c>
      <c r="E45" s="4">
        <v>2</v>
      </c>
      <c r="F45" s="4" t="s">
        <v>5</v>
      </c>
      <c r="G45" s="4">
        <v>0</v>
      </c>
      <c r="H45" s="4">
        <v>22</v>
      </c>
      <c r="I45" s="4" t="s">
        <v>5</v>
      </c>
      <c r="J45" s="4">
        <v>9</v>
      </c>
      <c r="K45" s="81"/>
      <c r="L45" s="86" t="s">
        <v>136</v>
      </c>
      <c r="M45" s="4">
        <f>SUM(H45,J47,H48)</f>
        <v>57</v>
      </c>
      <c r="N45" s="4" t="s">
        <v>5</v>
      </c>
      <c r="O45" s="4">
        <f>SUM(J45,H47,J48)</f>
        <v>35</v>
      </c>
      <c r="P45" s="4">
        <f t="shared" ref="P45:P47" si="12">M45-O45</f>
        <v>22</v>
      </c>
      <c r="Q45" s="4">
        <f>SUM(E45,G47,E48)</f>
        <v>5</v>
      </c>
      <c r="R45" s="4">
        <f t="shared" ref="R45:R47" si="13">Q45+(P45/100)</f>
        <v>5.22</v>
      </c>
      <c r="S45" s="4">
        <f t="shared" ref="S45:S47" si="14">RANK(R45,$R$44:$R$47,0)</f>
        <v>2</v>
      </c>
      <c r="U45" s="95"/>
      <c r="V45" s="96"/>
      <c r="W45" s="98"/>
      <c r="X45" s="92"/>
      <c r="Y45" s="103"/>
      <c r="Z45" s="93"/>
      <c r="AA45" s="93"/>
      <c r="AB45" s="94"/>
      <c r="AC45" s="109"/>
      <c r="AD45" s="94"/>
      <c r="AE45" s="94"/>
    </row>
    <row r="46" spans="2:31" ht="17.25">
      <c r="B46" s="8" t="str">
        <f>L47</f>
        <v>Srnec</v>
      </c>
      <c r="C46" s="29" t="s">
        <v>3</v>
      </c>
      <c r="D46" s="8" t="str">
        <f>L46</f>
        <v>Roflík</v>
      </c>
      <c r="E46" s="4">
        <v>0</v>
      </c>
      <c r="F46" s="4" t="s">
        <v>5</v>
      </c>
      <c r="G46" s="4">
        <v>2</v>
      </c>
      <c r="H46" s="4">
        <v>6</v>
      </c>
      <c r="I46" s="4" t="s">
        <v>5</v>
      </c>
      <c r="J46" s="4">
        <v>22</v>
      </c>
      <c r="K46" s="81"/>
      <c r="L46" s="48" t="s">
        <v>137</v>
      </c>
      <c r="M46" s="4">
        <f>SUM(J45,J46,H49)</f>
        <v>35</v>
      </c>
      <c r="N46" s="4" t="s">
        <v>5</v>
      </c>
      <c r="O46" s="4">
        <f>SUM(H45,H46,J49)</f>
        <v>50</v>
      </c>
      <c r="P46" s="4">
        <f t="shared" si="12"/>
        <v>-15</v>
      </c>
      <c r="Q46" s="4">
        <f>SUM(G45,G46,E49)</f>
        <v>2</v>
      </c>
      <c r="R46" s="4">
        <f t="shared" si="13"/>
        <v>1.85</v>
      </c>
      <c r="S46" s="4">
        <f t="shared" si="14"/>
        <v>3</v>
      </c>
      <c r="U46" s="95" t="s">
        <v>63</v>
      </c>
      <c r="V46" s="143" t="str">
        <f>IF(S44=2,L44,IF(S45=2,L45,IF(S46=2,L46,IF(S47=2,L47,"NEODEHRÁNO"))))</f>
        <v>Kubáček</v>
      </c>
      <c r="W46" s="144"/>
      <c r="X46" s="92"/>
      <c r="Y46" s="92"/>
      <c r="Z46" s="93"/>
      <c r="AA46" s="93"/>
      <c r="AB46" s="94"/>
      <c r="AC46" s="109"/>
      <c r="AD46" s="94"/>
      <c r="AE46" s="94"/>
    </row>
    <row r="47" spans="2:31" ht="17.25">
      <c r="B47" s="8" t="str">
        <f>L44</f>
        <v>Hora</v>
      </c>
      <c r="C47" s="29" t="s">
        <v>3</v>
      </c>
      <c r="D47" s="8" t="str">
        <f>L45</f>
        <v>Kubáček</v>
      </c>
      <c r="E47" s="4">
        <v>1</v>
      </c>
      <c r="F47" s="4" t="s">
        <v>5</v>
      </c>
      <c r="G47" s="4">
        <v>1</v>
      </c>
      <c r="H47" s="4">
        <v>19</v>
      </c>
      <c r="I47" s="4" t="s">
        <v>5</v>
      </c>
      <c r="J47" s="4">
        <v>13</v>
      </c>
      <c r="K47" s="81"/>
      <c r="L47" s="85" t="s">
        <v>138</v>
      </c>
      <c r="M47" s="4">
        <f>SUM(J44,H46,J48)</f>
        <v>18</v>
      </c>
      <c r="N47" s="4" t="s">
        <v>5</v>
      </c>
      <c r="O47" s="4">
        <f>SUM(H44,J46,H48)</f>
        <v>66</v>
      </c>
      <c r="P47" s="4">
        <f t="shared" si="12"/>
        <v>-48</v>
      </c>
      <c r="Q47" s="4">
        <f>SUM(G44,E46,G48)</f>
        <v>0</v>
      </c>
      <c r="R47" s="4">
        <f t="shared" si="13"/>
        <v>-0.48</v>
      </c>
      <c r="S47" s="4">
        <f t="shared" si="14"/>
        <v>4</v>
      </c>
      <c r="U47" s="95"/>
      <c r="V47" s="94"/>
      <c r="W47" s="94"/>
      <c r="X47" s="94"/>
      <c r="Y47" s="94"/>
      <c r="Z47" s="94"/>
      <c r="AA47" s="94"/>
      <c r="AB47" s="94"/>
      <c r="AC47" s="109"/>
      <c r="AD47" s="94"/>
      <c r="AE47" s="94"/>
    </row>
    <row r="48" spans="2:31" ht="17.25">
      <c r="B48" s="8" t="str">
        <f>L45</f>
        <v>Kubáček</v>
      </c>
      <c r="C48" s="29" t="s">
        <v>3</v>
      </c>
      <c r="D48" s="8" t="str">
        <f>L47</f>
        <v>Srnec</v>
      </c>
      <c r="E48" s="4">
        <v>2</v>
      </c>
      <c r="F48" s="4" t="s">
        <v>5</v>
      </c>
      <c r="G48" s="4">
        <v>0</v>
      </c>
      <c r="H48" s="4">
        <v>22</v>
      </c>
      <c r="I48" s="4" t="s">
        <v>5</v>
      </c>
      <c r="J48" s="4">
        <v>7</v>
      </c>
      <c r="K48" s="81"/>
      <c r="L48" s="77"/>
      <c r="M48" s="76">
        <f>SUM(M44:M47)</f>
        <v>173</v>
      </c>
      <c r="N48" s="82">
        <f>M48-O48</f>
        <v>0</v>
      </c>
      <c r="O48" s="76">
        <f>SUM(O44:O47)</f>
        <v>173</v>
      </c>
      <c r="P48" s="57"/>
      <c r="Q48" s="57"/>
      <c r="R48" s="57"/>
      <c r="S48" s="57"/>
      <c r="U48" s="95"/>
      <c r="V48" s="94"/>
      <c r="W48" s="94"/>
      <c r="X48" s="94"/>
      <c r="Y48" s="94"/>
      <c r="Z48" s="94"/>
      <c r="AA48" s="94"/>
      <c r="AB48" s="94"/>
      <c r="AC48" s="109"/>
      <c r="AD48" s="94"/>
      <c r="AE48" s="94"/>
    </row>
    <row r="49" spans="2:31" ht="17.25">
      <c r="B49" s="8" t="str">
        <f>L46</f>
        <v>Roflík</v>
      </c>
      <c r="C49" s="29" t="s">
        <v>3</v>
      </c>
      <c r="D49" s="8" t="str">
        <f>L44</f>
        <v>Hora</v>
      </c>
      <c r="E49" s="4">
        <v>0</v>
      </c>
      <c r="F49" s="4" t="s">
        <v>5</v>
      </c>
      <c r="G49" s="4">
        <v>2</v>
      </c>
      <c r="H49" s="4">
        <v>4</v>
      </c>
      <c r="I49" s="4" t="s">
        <v>5</v>
      </c>
      <c r="J49" s="4">
        <v>22</v>
      </c>
      <c r="K49" s="81"/>
      <c r="L49" s="77"/>
      <c r="M49" s="57"/>
      <c r="N49" s="57"/>
      <c r="O49" s="57"/>
      <c r="P49" s="57"/>
      <c r="Q49" s="57"/>
      <c r="R49" s="57"/>
      <c r="S49" s="57"/>
      <c r="U49" s="95"/>
      <c r="V49" s="94"/>
      <c r="W49" s="94"/>
      <c r="X49" s="94"/>
      <c r="Y49" s="94"/>
      <c r="Z49" s="141" t="str">
        <f>Z86</f>
        <v>Morávek</v>
      </c>
      <c r="AA49" s="141"/>
      <c r="AB49" s="94"/>
      <c r="AC49" s="109"/>
      <c r="AD49" s="140" t="str">
        <f>AB25</f>
        <v>Palán</v>
      </c>
      <c r="AE49" s="141"/>
    </row>
    <row r="50" spans="2:31" ht="17.25">
      <c r="B50" s="8"/>
      <c r="C50" s="29"/>
      <c r="D50" s="8"/>
      <c r="E50" s="4"/>
      <c r="F50" s="4"/>
      <c r="G50" s="4"/>
      <c r="H50" s="4"/>
      <c r="I50" s="4"/>
      <c r="J50" s="4"/>
      <c r="K50" s="81"/>
      <c r="L50" s="77"/>
      <c r="M50" s="57"/>
      <c r="N50" s="57"/>
      <c r="O50" s="57"/>
      <c r="P50" s="57"/>
      <c r="Q50" s="57"/>
      <c r="R50" s="57"/>
      <c r="S50" s="57"/>
      <c r="U50" s="95"/>
      <c r="V50" s="94"/>
      <c r="W50" s="94"/>
      <c r="X50" s="94"/>
      <c r="Y50" s="94"/>
      <c r="Z50" s="94"/>
      <c r="AA50" s="94"/>
      <c r="AB50" s="94"/>
      <c r="AC50" s="109"/>
      <c r="AD50" s="94"/>
      <c r="AE50" s="94"/>
    </row>
    <row r="51" spans="2:31" ht="17.25">
      <c r="B51" s="8"/>
      <c r="C51" s="29"/>
      <c r="D51" s="8"/>
      <c r="E51" s="4"/>
      <c r="F51" s="4"/>
      <c r="G51" s="4"/>
      <c r="H51" s="4"/>
      <c r="I51" s="4"/>
      <c r="J51" s="4"/>
      <c r="K51" s="81"/>
      <c r="L51" s="77"/>
      <c r="M51" s="57"/>
      <c r="N51" s="57"/>
      <c r="O51" s="57"/>
      <c r="P51" s="57"/>
      <c r="Q51" s="57"/>
      <c r="R51" s="57"/>
      <c r="S51" s="57"/>
      <c r="U51" s="95"/>
      <c r="V51" s="94"/>
      <c r="W51" s="94"/>
      <c r="X51" s="94"/>
      <c r="Y51" s="94"/>
      <c r="Z51" s="94"/>
      <c r="AA51" s="94"/>
      <c r="AB51" s="94"/>
      <c r="AC51" s="109"/>
      <c r="AD51" s="94"/>
      <c r="AE51" s="94"/>
    </row>
    <row r="52" spans="2:31" ht="17.25">
      <c r="B52" s="8"/>
      <c r="C52" s="29"/>
      <c r="D52" s="8"/>
      <c r="E52" s="4"/>
      <c r="F52" s="4"/>
      <c r="G52" s="4"/>
      <c r="H52" s="4"/>
      <c r="I52" s="4"/>
      <c r="J52" s="4"/>
      <c r="K52" s="81"/>
      <c r="L52" s="75" t="s">
        <v>51</v>
      </c>
      <c r="M52" s="126"/>
      <c r="N52" s="126"/>
      <c r="O52" s="126"/>
      <c r="P52" s="57"/>
      <c r="Q52" s="57"/>
      <c r="R52" s="57"/>
      <c r="S52" s="57"/>
      <c r="U52" s="95"/>
      <c r="V52" s="94"/>
      <c r="W52" s="94"/>
      <c r="X52" s="94"/>
      <c r="Y52" s="94"/>
      <c r="Z52" s="94"/>
      <c r="AA52" s="94"/>
      <c r="AB52" s="94"/>
      <c r="AC52" s="109"/>
      <c r="AD52" s="94"/>
      <c r="AE52" s="94"/>
    </row>
    <row r="53" spans="2:31" ht="17.25">
      <c r="B53" s="8"/>
      <c r="C53" s="29"/>
      <c r="D53" s="8"/>
      <c r="E53" s="4"/>
      <c r="F53" s="4"/>
      <c r="G53" s="4"/>
      <c r="H53" s="4"/>
      <c r="I53" s="4"/>
      <c r="J53" s="4"/>
      <c r="K53" s="81"/>
      <c r="L53" s="4" t="s">
        <v>9</v>
      </c>
      <c r="M53" s="127" t="s">
        <v>10</v>
      </c>
      <c r="N53" s="127"/>
      <c r="O53" s="127"/>
      <c r="P53" s="73" t="s">
        <v>11</v>
      </c>
      <c r="Q53" s="4" t="s">
        <v>12</v>
      </c>
      <c r="R53" s="4" t="s">
        <v>13</v>
      </c>
      <c r="S53" s="4" t="s">
        <v>0</v>
      </c>
      <c r="U53" s="91" t="s">
        <v>64</v>
      </c>
      <c r="V53" s="149" t="str">
        <f>IF(S34=2,L34,IF(S35=2,L35,IF(S36=2,L36,IF(S37=2,L37,"NEODEHRÁNO"))))</f>
        <v>Miksa</v>
      </c>
      <c r="W53" s="149"/>
      <c r="X53" s="92"/>
      <c r="Y53" s="92"/>
      <c r="Z53" s="93"/>
      <c r="AA53" s="93"/>
      <c r="AB53" s="94"/>
      <c r="AC53" s="109"/>
      <c r="AD53" s="94"/>
      <c r="AE53" s="94"/>
    </row>
    <row r="54" spans="2:31" ht="17.25">
      <c r="B54" s="8" t="str">
        <f>L54</f>
        <v xml:space="preserve">Chumchal </v>
      </c>
      <c r="C54" s="29" t="s">
        <v>3</v>
      </c>
      <c r="D54" s="8" t="str">
        <f>L57</f>
        <v>Jordan</v>
      </c>
      <c r="E54" s="4">
        <v>2</v>
      </c>
      <c r="F54" s="4" t="s">
        <v>5</v>
      </c>
      <c r="G54" s="4">
        <v>0</v>
      </c>
      <c r="H54" s="4">
        <v>22</v>
      </c>
      <c r="I54" s="4" t="s">
        <v>5</v>
      </c>
      <c r="J54" s="4">
        <v>15</v>
      </c>
      <c r="K54" s="81"/>
      <c r="L54" s="85" t="s">
        <v>132</v>
      </c>
      <c r="M54" s="4">
        <f>SUM(H54,H57,J59)</f>
        <v>66</v>
      </c>
      <c r="N54" s="57" t="s">
        <v>5</v>
      </c>
      <c r="O54" s="4">
        <f>SUM(J54,J57,H59)</f>
        <v>41</v>
      </c>
      <c r="P54" s="4">
        <f>M54-O54</f>
        <v>25</v>
      </c>
      <c r="Q54" s="4">
        <f>SUM(E54,E57,G59)</f>
        <v>6</v>
      </c>
      <c r="R54" s="4">
        <f>Q54+(P54/100)</f>
        <v>6.25</v>
      </c>
      <c r="S54" s="4">
        <f>RANK(R54,$R$54:$R$57,0)</f>
        <v>1</v>
      </c>
      <c r="U54" s="95"/>
      <c r="V54" s="96" t="s">
        <v>16</v>
      </c>
      <c r="W54" s="97"/>
      <c r="X54" s="92"/>
      <c r="Y54" s="92"/>
      <c r="Z54" s="93"/>
      <c r="AA54" s="93"/>
      <c r="AB54" s="94"/>
      <c r="AC54" s="109"/>
      <c r="AD54" s="94"/>
      <c r="AE54" s="94"/>
    </row>
    <row r="55" spans="2:31" ht="17.25">
      <c r="B55" s="8" t="str">
        <f>L55</f>
        <v>Dlouhý</v>
      </c>
      <c r="C55" s="29" t="s">
        <v>3</v>
      </c>
      <c r="D55" s="8" t="str">
        <f>L56</f>
        <v>Malý</v>
      </c>
      <c r="E55" s="4">
        <v>0</v>
      </c>
      <c r="F55" s="4" t="s">
        <v>5</v>
      </c>
      <c r="G55" s="4">
        <v>2</v>
      </c>
      <c r="H55" s="4">
        <v>12</v>
      </c>
      <c r="I55" s="4" t="s">
        <v>5</v>
      </c>
      <c r="J55" s="4">
        <v>22</v>
      </c>
      <c r="K55" s="81"/>
      <c r="L55" s="88" t="s">
        <v>133</v>
      </c>
      <c r="M55" s="4">
        <f>SUM(H55,J57,H58)</f>
        <v>48</v>
      </c>
      <c r="N55" s="4" t="s">
        <v>5</v>
      </c>
      <c r="O55" s="4">
        <f>SUM(J55,H57,J58)</f>
        <v>56</v>
      </c>
      <c r="P55" s="4">
        <f t="shared" ref="P55:P57" si="15">M55-O55</f>
        <v>-8</v>
      </c>
      <c r="Q55" s="4">
        <f>SUM(E55,G57,E58)</f>
        <v>2</v>
      </c>
      <c r="R55" s="4">
        <f t="shared" ref="R55:R57" si="16">Q55+(P55/100)</f>
        <v>1.92</v>
      </c>
      <c r="S55" s="4">
        <f>RANK(R55,$R$54:$R$57,0)</f>
        <v>3</v>
      </c>
      <c r="U55" s="95"/>
      <c r="V55" s="96"/>
      <c r="W55" s="98"/>
      <c r="X55" s="92"/>
      <c r="Y55" s="92"/>
      <c r="Z55" s="93"/>
      <c r="AA55" s="93"/>
      <c r="AB55" s="94"/>
      <c r="AC55" s="109"/>
      <c r="AD55" s="94"/>
      <c r="AE55" s="94"/>
    </row>
    <row r="56" spans="2:31" ht="17.25">
      <c r="B56" s="8" t="str">
        <f>L57</f>
        <v>Jordan</v>
      </c>
      <c r="C56" s="29" t="s">
        <v>3</v>
      </c>
      <c r="D56" s="8" t="str">
        <f>L56</f>
        <v>Malý</v>
      </c>
      <c r="E56" s="4">
        <v>0</v>
      </c>
      <c r="F56" s="4" t="s">
        <v>5</v>
      </c>
      <c r="G56" s="4">
        <v>2</v>
      </c>
      <c r="H56" s="4">
        <v>12</v>
      </c>
      <c r="I56" s="4" t="s">
        <v>5</v>
      </c>
      <c r="J56" s="4">
        <v>22</v>
      </c>
      <c r="K56" s="81"/>
      <c r="L56" s="85" t="s">
        <v>134</v>
      </c>
      <c r="M56" s="4">
        <f>SUM(J55,J56,H59)</f>
        <v>56</v>
      </c>
      <c r="N56" s="4" t="s">
        <v>5</v>
      </c>
      <c r="O56" s="4">
        <f>SUM(H55,H56,J59)</f>
        <v>46</v>
      </c>
      <c r="P56" s="4">
        <f t="shared" si="15"/>
        <v>10</v>
      </c>
      <c r="Q56" s="4">
        <f>SUM(G55,G56,E59)</f>
        <v>4</v>
      </c>
      <c r="R56" s="4">
        <f t="shared" si="16"/>
        <v>4.0999999999999996</v>
      </c>
      <c r="S56" s="4">
        <f t="shared" ref="S56:S57" si="17">RANK(R56,$R$54:$R$57,0)</f>
        <v>2</v>
      </c>
      <c r="U56" s="95"/>
      <c r="V56" s="96"/>
      <c r="W56" s="98"/>
      <c r="X56" s="145" t="str">
        <f>V59</f>
        <v>Hora</v>
      </c>
      <c r="Y56" s="146"/>
      <c r="Z56" s="93"/>
      <c r="AA56" s="93"/>
      <c r="AB56" s="94"/>
      <c r="AC56" s="109"/>
      <c r="AD56" s="94"/>
      <c r="AE56" s="94"/>
    </row>
    <row r="57" spans="2:31" ht="17.25">
      <c r="B57" s="8" t="str">
        <f>L54</f>
        <v xml:space="preserve">Chumchal </v>
      </c>
      <c r="C57" s="29" t="s">
        <v>3</v>
      </c>
      <c r="D57" s="8" t="str">
        <f>L55</f>
        <v>Dlouhý</v>
      </c>
      <c r="E57" s="4">
        <v>2</v>
      </c>
      <c r="F57" s="4" t="s">
        <v>5</v>
      </c>
      <c r="G57" s="4">
        <v>0</v>
      </c>
      <c r="H57" s="4">
        <v>22</v>
      </c>
      <c r="I57" s="4" t="s">
        <v>5</v>
      </c>
      <c r="J57" s="4">
        <v>14</v>
      </c>
      <c r="K57" s="81"/>
      <c r="L57" s="48" t="s">
        <v>210</v>
      </c>
      <c r="M57" s="4">
        <f>SUM(J54,H56,J58)</f>
        <v>39</v>
      </c>
      <c r="N57" s="4" t="s">
        <v>5</v>
      </c>
      <c r="O57" s="4">
        <f>SUM(H54,J56,H58)</f>
        <v>66</v>
      </c>
      <c r="P57" s="4">
        <f t="shared" si="15"/>
        <v>-27</v>
      </c>
      <c r="Q57" s="4">
        <f>SUM(G54,E56,G58)</f>
        <v>0</v>
      </c>
      <c r="R57" s="4">
        <f t="shared" si="16"/>
        <v>-0.27</v>
      </c>
      <c r="S57" s="4">
        <f t="shared" si="17"/>
        <v>4</v>
      </c>
      <c r="U57" s="95"/>
      <c r="V57" s="96"/>
      <c r="W57" s="98"/>
      <c r="X57" s="99" t="s">
        <v>16</v>
      </c>
      <c r="Y57" s="100"/>
      <c r="Z57" s="93"/>
      <c r="AA57" s="93"/>
      <c r="AB57" s="94"/>
      <c r="AC57" s="109"/>
      <c r="AD57" s="94"/>
      <c r="AE57" s="94"/>
    </row>
    <row r="58" spans="2:31" ht="17.25">
      <c r="B58" s="8" t="str">
        <f>L55</f>
        <v>Dlouhý</v>
      </c>
      <c r="C58" s="29" t="s">
        <v>3</v>
      </c>
      <c r="D58" s="8" t="str">
        <f>L57</f>
        <v>Jordan</v>
      </c>
      <c r="E58" s="4">
        <v>2</v>
      </c>
      <c r="F58" s="4" t="s">
        <v>5</v>
      </c>
      <c r="G58" s="4">
        <v>0</v>
      </c>
      <c r="H58" s="4">
        <v>22</v>
      </c>
      <c r="I58" s="4" t="s">
        <v>5</v>
      </c>
      <c r="J58" s="4">
        <v>12</v>
      </c>
      <c r="K58" s="81"/>
      <c r="L58" s="77"/>
      <c r="M58" s="76">
        <f>SUM(M54:M57)</f>
        <v>209</v>
      </c>
      <c r="N58" s="82">
        <f>M58-O58</f>
        <v>0</v>
      </c>
      <c r="O58" s="76">
        <f>SUM(O54:O57)</f>
        <v>209</v>
      </c>
      <c r="P58" s="57"/>
      <c r="Q58" s="57"/>
      <c r="R58" s="57"/>
      <c r="S58" s="57"/>
      <c r="U58" s="95"/>
      <c r="V58" s="96"/>
      <c r="W58" s="98"/>
      <c r="X58" s="92"/>
      <c r="Y58" s="101"/>
      <c r="Z58" s="93"/>
      <c r="AA58" s="93"/>
      <c r="AB58" s="94"/>
      <c r="AC58" s="109"/>
      <c r="AD58" s="94"/>
      <c r="AE58" s="94"/>
    </row>
    <row r="59" spans="2:31" ht="17.25">
      <c r="B59" s="8" t="str">
        <f>L56</f>
        <v>Malý</v>
      </c>
      <c r="C59" s="29" t="s">
        <v>3</v>
      </c>
      <c r="D59" s="8" t="str">
        <f>L54</f>
        <v xml:space="preserve">Chumchal </v>
      </c>
      <c r="E59" s="4">
        <v>0</v>
      </c>
      <c r="F59" s="4" t="s">
        <v>5</v>
      </c>
      <c r="G59" s="4">
        <v>2</v>
      </c>
      <c r="H59" s="4">
        <v>12</v>
      </c>
      <c r="I59" s="4" t="s">
        <v>5</v>
      </c>
      <c r="J59" s="4">
        <v>22</v>
      </c>
      <c r="K59" s="81"/>
      <c r="L59" s="77"/>
      <c r="M59" s="57"/>
      <c r="N59" s="57"/>
      <c r="O59" s="57"/>
      <c r="P59" s="57"/>
      <c r="Q59" s="57"/>
      <c r="R59" s="57"/>
      <c r="S59" s="57"/>
      <c r="U59" s="95" t="s">
        <v>65</v>
      </c>
      <c r="V59" s="143" t="str">
        <f>IF(S44=1,L44,IF(S45=1,L45,IF(S46=1,L46,IF(S47=1,L47,"NEODEHRÁNO"))))</f>
        <v>Hora</v>
      </c>
      <c r="W59" s="144"/>
      <c r="X59" s="92"/>
      <c r="Y59" s="101"/>
      <c r="Z59" s="93"/>
      <c r="AA59" s="93"/>
      <c r="AB59" s="94"/>
      <c r="AC59" s="109"/>
      <c r="AD59" s="94"/>
      <c r="AE59" s="94"/>
    </row>
    <row r="60" spans="2:31" ht="17.25">
      <c r="B60" s="8"/>
      <c r="C60" s="29"/>
      <c r="D60" s="8"/>
      <c r="E60" s="4"/>
      <c r="F60" s="4"/>
      <c r="G60" s="4"/>
      <c r="H60" s="4"/>
      <c r="I60" s="4"/>
      <c r="J60" s="4"/>
      <c r="K60" s="81"/>
      <c r="L60" s="77"/>
      <c r="M60" s="57"/>
      <c r="N60" s="57"/>
      <c r="O60" s="57"/>
      <c r="P60" s="57"/>
      <c r="Q60" s="57"/>
      <c r="R60" s="57"/>
      <c r="S60" s="57"/>
      <c r="U60" s="95"/>
      <c r="V60" s="96" t="s">
        <v>16</v>
      </c>
      <c r="W60" s="102"/>
      <c r="X60" s="103"/>
      <c r="Y60" s="101"/>
      <c r="Z60" s="93"/>
      <c r="AA60" s="93"/>
      <c r="AB60" s="94"/>
      <c r="AC60" s="109"/>
      <c r="AD60" s="94"/>
      <c r="AE60" s="94"/>
    </row>
    <row r="61" spans="2:31" ht="17.25">
      <c r="B61" s="8"/>
      <c r="C61" s="29"/>
      <c r="D61" s="8"/>
      <c r="E61" s="4"/>
      <c r="F61" s="4"/>
      <c r="G61" s="4"/>
      <c r="H61" s="4"/>
      <c r="I61" s="4"/>
      <c r="J61" s="4"/>
      <c r="K61" s="81"/>
      <c r="L61" s="77"/>
      <c r="M61" s="57"/>
      <c r="N61" s="57"/>
      <c r="O61" s="57"/>
      <c r="P61" s="57"/>
      <c r="Q61" s="57"/>
      <c r="R61" s="57"/>
      <c r="S61" s="57"/>
      <c r="U61" s="95"/>
      <c r="V61" s="96"/>
      <c r="W61" s="104"/>
      <c r="X61" s="103"/>
      <c r="Y61" s="101"/>
      <c r="Z61" s="93"/>
      <c r="AA61" s="93"/>
      <c r="AB61" s="94"/>
      <c r="AC61" s="109"/>
      <c r="AD61" s="94"/>
      <c r="AE61" s="94"/>
    </row>
    <row r="62" spans="2:31" ht="17.25">
      <c r="B62" s="8"/>
      <c r="C62" s="29"/>
      <c r="D62" s="8"/>
      <c r="E62" s="4"/>
      <c r="F62" s="4"/>
      <c r="G62" s="4"/>
      <c r="H62" s="4"/>
      <c r="I62" s="4"/>
      <c r="J62" s="4"/>
      <c r="K62" s="81"/>
      <c r="L62" s="75" t="s">
        <v>52</v>
      </c>
      <c r="M62" s="126"/>
      <c r="N62" s="126"/>
      <c r="O62" s="126"/>
      <c r="P62" s="57"/>
      <c r="Q62" s="57"/>
      <c r="R62" s="57"/>
      <c r="S62" s="57"/>
      <c r="U62" s="148" t="str">
        <f>V53</f>
        <v>Miksa</v>
      </c>
      <c r="V62" s="148"/>
      <c r="W62" s="147"/>
      <c r="X62" s="147"/>
      <c r="Y62" s="101"/>
      <c r="Z62" s="152" t="str">
        <f>X68</f>
        <v>Twardzik</v>
      </c>
      <c r="AA62" s="158"/>
      <c r="AB62" s="94"/>
      <c r="AC62" s="109"/>
      <c r="AD62" s="94"/>
      <c r="AE62" s="94"/>
    </row>
    <row r="63" spans="2:31" ht="17.25">
      <c r="B63" s="8"/>
      <c r="C63" s="29"/>
      <c r="D63" s="8"/>
      <c r="E63" s="4"/>
      <c r="F63" s="4"/>
      <c r="G63" s="4"/>
      <c r="H63" s="4"/>
      <c r="I63" s="4"/>
      <c r="J63" s="4"/>
      <c r="K63" s="81"/>
      <c r="L63" s="4" t="s">
        <v>9</v>
      </c>
      <c r="M63" s="127" t="s">
        <v>10</v>
      </c>
      <c r="N63" s="127"/>
      <c r="O63" s="127"/>
      <c r="P63" s="73" t="s">
        <v>11</v>
      </c>
      <c r="Q63" s="4" t="s">
        <v>12</v>
      </c>
      <c r="R63" s="4" t="s">
        <v>13</v>
      </c>
      <c r="S63" s="4" t="s">
        <v>0</v>
      </c>
      <c r="U63" s="95"/>
      <c r="V63" s="96"/>
      <c r="W63" s="154"/>
      <c r="X63" s="154"/>
      <c r="Y63" s="101"/>
      <c r="Z63" s="155"/>
      <c r="AA63" s="157"/>
      <c r="AB63" s="94"/>
      <c r="AC63" s="109"/>
      <c r="AD63" s="94"/>
      <c r="AE63" s="94"/>
    </row>
    <row r="64" spans="2:31" ht="17.25">
      <c r="B64" s="8" t="str">
        <f>L64</f>
        <v>Mrvík</v>
      </c>
      <c r="C64" s="29" t="s">
        <v>3</v>
      </c>
      <c r="D64" s="8" t="str">
        <f>L67</f>
        <v>Bye</v>
      </c>
      <c r="E64" s="4">
        <v>2</v>
      </c>
      <c r="F64" s="4" t="s">
        <v>5</v>
      </c>
      <c r="G64" s="4">
        <v>0</v>
      </c>
      <c r="H64" s="4">
        <v>22</v>
      </c>
      <c r="I64" s="4" t="s">
        <v>5</v>
      </c>
      <c r="J64" s="4">
        <v>0</v>
      </c>
      <c r="K64" s="81"/>
      <c r="L64" s="85" t="s">
        <v>129</v>
      </c>
      <c r="M64" s="4">
        <f>SUM(H64,H67,J69)</f>
        <v>66</v>
      </c>
      <c r="N64" s="57" t="s">
        <v>5</v>
      </c>
      <c r="O64" s="4">
        <f>SUM(J64,J67,H69)</f>
        <v>19</v>
      </c>
      <c r="P64" s="4">
        <f>M64-O64</f>
        <v>47</v>
      </c>
      <c r="Q64" s="4">
        <f>SUM(E64,E67,G69)</f>
        <v>6</v>
      </c>
      <c r="R64" s="4">
        <f>Q64+(P64/100)</f>
        <v>6.47</v>
      </c>
      <c r="S64" s="4">
        <f>RANK(R64,$R$64:$R$67,0)</f>
        <v>1</v>
      </c>
      <c r="U64" s="95"/>
      <c r="V64" s="96"/>
      <c r="W64" s="96"/>
      <c r="X64" s="92"/>
      <c r="Y64" s="101"/>
      <c r="Z64" s="105"/>
      <c r="AA64" s="106"/>
      <c r="AB64" s="94"/>
      <c r="AC64" s="109"/>
      <c r="AD64" s="94"/>
      <c r="AE64" s="94"/>
    </row>
    <row r="65" spans="2:31" ht="17.25">
      <c r="B65" s="8" t="str">
        <f>L65</f>
        <v>Červenka</v>
      </c>
      <c r="C65" s="29" t="s">
        <v>3</v>
      </c>
      <c r="D65" s="8" t="str">
        <f>L66</f>
        <v>Winkler</v>
      </c>
      <c r="E65" s="4">
        <v>2</v>
      </c>
      <c r="F65" s="4" t="s">
        <v>5</v>
      </c>
      <c r="G65" s="4">
        <v>0</v>
      </c>
      <c r="H65" s="4">
        <v>22</v>
      </c>
      <c r="I65" s="4" t="s">
        <v>5</v>
      </c>
      <c r="J65" s="4">
        <v>11</v>
      </c>
      <c r="K65" s="81"/>
      <c r="L65" s="85" t="s">
        <v>130</v>
      </c>
      <c r="M65" s="4">
        <f>SUM(H65,J67,H68)</f>
        <v>58</v>
      </c>
      <c r="N65" s="4" t="s">
        <v>5</v>
      </c>
      <c r="O65" s="4">
        <f>SUM(J65,H67,J68)</f>
        <v>33</v>
      </c>
      <c r="P65" s="4">
        <f t="shared" ref="P65:P67" si="18">M65-O65</f>
        <v>25</v>
      </c>
      <c r="Q65" s="4">
        <f>SUM(E65,G67,E68)</f>
        <v>4</v>
      </c>
      <c r="R65" s="4">
        <f t="shared" ref="R65:R67" si="19">Q65+(P65/100)</f>
        <v>4.25</v>
      </c>
      <c r="S65" s="4">
        <f t="shared" ref="S65:S67" si="20">RANK(R65,$R$64:$R$67,0)</f>
        <v>2</v>
      </c>
      <c r="U65" s="95" t="s">
        <v>55</v>
      </c>
      <c r="V65" s="143" t="str">
        <f>IF(S24=2,L24,IF(S25=2,L25,IF(S26=2,L26,IF(S27=2,L27,"NEODEHRÁNO"))))</f>
        <v>Twardzik</v>
      </c>
      <c r="W65" s="143"/>
      <c r="X65" s="92"/>
      <c r="Y65" s="101"/>
      <c r="Z65" s="105"/>
      <c r="AA65" s="106"/>
      <c r="AB65" s="94"/>
      <c r="AC65" s="109"/>
      <c r="AD65" s="94"/>
      <c r="AE65" s="94"/>
    </row>
    <row r="66" spans="2:31" ht="17.25">
      <c r="B66" s="8" t="str">
        <f>L67</f>
        <v>Bye</v>
      </c>
      <c r="C66" s="29" t="s">
        <v>3</v>
      </c>
      <c r="D66" s="8" t="str">
        <f>L66</f>
        <v>Winkler</v>
      </c>
      <c r="E66" s="4">
        <v>0</v>
      </c>
      <c r="F66" s="4" t="s">
        <v>5</v>
      </c>
      <c r="G66" s="4">
        <v>2</v>
      </c>
      <c r="H66" s="4">
        <v>0</v>
      </c>
      <c r="I66" s="4" t="s">
        <v>5</v>
      </c>
      <c r="J66" s="4">
        <v>22</v>
      </c>
      <c r="K66" s="81"/>
      <c r="L66" s="86" t="s">
        <v>131</v>
      </c>
      <c r="M66" s="4">
        <f>SUM(J65,J66,H69)</f>
        <v>38</v>
      </c>
      <c r="N66" s="4" t="s">
        <v>5</v>
      </c>
      <c r="O66" s="4">
        <f>SUM(H65,H66,J69)</f>
        <v>44</v>
      </c>
      <c r="P66" s="4">
        <f t="shared" si="18"/>
        <v>-6</v>
      </c>
      <c r="Q66" s="4">
        <f>SUM(G65,G66,E69)</f>
        <v>2</v>
      </c>
      <c r="R66" s="4">
        <f t="shared" si="19"/>
        <v>1.94</v>
      </c>
      <c r="S66" s="4">
        <f t="shared" si="20"/>
        <v>3</v>
      </c>
      <c r="U66" s="95"/>
      <c r="V66" s="96"/>
      <c r="W66" s="97"/>
      <c r="X66" s="92"/>
      <c r="Y66" s="101"/>
      <c r="Z66" s="105"/>
      <c r="AA66" s="106"/>
      <c r="AB66" s="94"/>
      <c r="AC66" s="109"/>
      <c r="AD66" s="94"/>
      <c r="AE66" s="94"/>
    </row>
    <row r="67" spans="2:31" ht="17.25">
      <c r="B67" s="8" t="str">
        <f>L64</f>
        <v>Mrvík</v>
      </c>
      <c r="C67" s="29" t="s">
        <v>3</v>
      </c>
      <c r="D67" s="8" t="str">
        <f>L65</f>
        <v>Červenka</v>
      </c>
      <c r="E67" s="4">
        <v>2</v>
      </c>
      <c r="F67" s="4" t="s">
        <v>5</v>
      </c>
      <c r="G67" s="4">
        <v>0</v>
      </c>
      <c r="H67" s="4">
        <v>22</v>
      </c>
      <c r="I67" s="4" t="s">
        <v>5</v>
      </c>
      <c r="J67" s="4">
        <v>14</v>
      </c>
      <c r="K67" s="81"/>
      <c r="L67" s="48" t="s">
        <v>48</v>
      </c>
      <c r="M67" s="4">
        <f>SUM(J64,H66,J68)</f>
        <v>0</v>
      </c>
      <c r="N67" s="4" t="s">
        <v>5</v>
      </c>
      <c r="O67" s="4">
        <f>SUM(H64,J66,H68)</f>
        <v>66</v>
      </c>
      <c r="P67" s="4">
        <f t="shared" si="18"/>
        <v>-66</v>
      </c>
      <c r="Q67" s="4">
        <f>SUM(G64,E66,G68)</f>
        <v>0</v>
      </c>
      <c r="R67" s="4">
        <f t="shared" si="19"/>
        <v>-0.66</v>
      </c>
      <c r="S67" s="4">
        <f t="shared" si="20"/>
        <v>4</v>
      </c>
      <c r="U67" s="95"/>
      <c r="V67" s="96"/>
      <c r="W67" s="98"/>
      <c r="X67" s="92"/>
      <c r="Y67" s="101"/>
      <c r="Z67" s="105"/>
      <c r="AA67" s="106"/>
      <c r="AB67" s="94"/>
      <c r="AC67" s="109"/>
      <c r="AD67" s="94"/>
      <c r="AE67" s="94"/>
    </row>
    <row r="68" spans="2:31" ht="17.25">
      <c r="B68" s="8" t="str">
        <f>L65</f>
        <v>Červenka</v>
      </c>
      <c r="C68" s="29" t="s">
        <v>3</v>
      </c>
      <c r="D68" s="8" t="str">
        <f>L67</f>
        <v>Bye</v>
      </c>
      <c r="E68" s="4">
        <v>2</v>
      </c>
      <c r="F68" s="4" t="s">
        <v>5</v>
      </c>
      <c r="G68" s="4">
        <v>0</v>
      </c>
      <c r="H68" s="4">
        <v>22</v>
      </c>
      <c r="I68" s="4" t="s">
        <v>5</v>
      </c>
      <c r="J68" s="4">
        <v>0</v>
      </c>
      <c r="K68" s="81"/>
      <c r="L68" s="77"/>
      <c r="M68" s="76">
        <f>SUM(M64:M67)</f>
        <v>162</v>
      </c>
      <c r="N68" s="82">
        <f>M68-O68</f>
        <v>0</v>
      </c>
      <c r="O68" s="76">
        <f>SUM(O64:O67)</f>
        <v>162</v>
      </c>
      <c r="P68" s="57"/>
      <c r="Q68" s="57"/>
      <c r="R68" s="57"/>
      <c r="S68" s="57"/>
      <c r="U68" s="95"/>
      <c r="V68" s="96"/>
      <c r="W68" s="98"/>
      <c r="X68" s="150" t="str">
        <f>V65</f>
        <v>Twardzik</v>
      </c>
      <c r="Y68" s="151"/>
      <c r="Z68" s="105"/>
      <c r="AA68" s="106"/>
      <c r="AB68" s="94"/>
      <c r="AC68" s="109"/>
      <c r="AD68" s="94"/>
      <c r="AE68" s="94"/>
    </row>
    <row r="69" spans="2:31" ht="17.25">
      <c r="B69" s="8" t="str">
        <f>L66</f>
        <v>Winkler</v>
      </c>
      <c r="C69" s="29" t="s">
        <v>3</v>
      </c>
      <c r="D69" s="8" t="str">
        <f>L64</f>
        <v>Mrvík</v>
      </c>
      <c r="E69" s="4">
        <v>0</v>
      </c>
      <c r="F69" s="4" t="s">
        <v>5</v>
      </c>
      <c r="G69" s="4">
        <v>2</v>
      </c>
      <c r="H69" s="4">
        <v>5</v>
      </c>
      <c r="I69" s="4" t="s">
        <v>5</v>
      </c>
      <c r="J69" s="4">
        <v>22</v>
      </c>
      <c r="K69" s="81"/>
      <c r="L69" s="77"/>
      <c r="M69" s="57"/>
      <c r="N69" s="57"/>
      <c r="O69" s="57"/>
      <c r="P69" s="57"/>
      <c r="Q69" s="57"/>
      <c r="R69" s="57"/>
      <c r="S69" s="57"/>
      <c r="U69" s="95"/>
      <c r="V69" s="96"/>
      <c r="W69" s="98"/>
      <c r="X69" s="99" t="s">
        <v>16</v>
      </c>
      <c r="Y69" s="107"/>
      <c r="Z69" s="105"/>
      <c r="AA69" s="106"/>
      <c r="AB69" s="94"/>
      <c r="AC69" s="109"/>
      <c r="AD69" s="94"/>
      <c r="AE69" s="94"/>
    </row>
    <row r="70" spans="2:31" ht="17.25">
      <c r="B70" s="8"/>
      <c r="C70" s="29"/>
      <c r="D70" s="8"/>
      <c r="E70" s="4"/>
      <c r="F70" s="4"/>
      <c r="G70" s="4"/>
      <c r="H70" s="4"/>
      <c r="I70" s="4"/>
      <c r="J70" s="4"/>
      <c r="K70" s="81"/>
      <c r="L70" s="77"/>
      <c r="M70" s="57"/>
      <c r="N70" s="57"/>
      <c r="O70" s="57"/>
      <c r="P70" s="57"/>
      <c r="Q70" s="57"/>
      <c r="R70" s="57"/>
      <c r="S70" s="57"/>
      <c r="U70" s="95"/>
      <c r="V70" s="96"/>
      <c r="W70" s="98"/>
      <c r="X70" s="92"/>
      <c r="Y70" s="103"/>
      <c r="Z70" s="105"/>
      <c r="AA70" s="106"/>
      <c r="AB70" s="94"/>
      <c r="AC70" s="109"/>
      <c r="AD70" s="94"/>
      <c r="AE70" s="94"/>
    </row>
    <row r="71" spans="2:31" ht="17.25">
      <c r="B71" s="8"/>
      <c r="C71" s="29"/>
      <c r="D71" s="8"/>
      <c r="E71" s="4"/>
      <c r="F71" s="4"/>
      <c r="G71" s="4"/>
      <c r="H71" s="4"/>
      <c r="I71" s="4"/>
      <c r="J71" s="4"/>
      <c r="K71" s="81"/>
      <c r="L71" s="77"/>
      <c r="M71" s="57"/>
      <c r="N71" s="57"/>
      <c r="O71" s="57"/>
      <c r="P71" s="57"/>
      <c r="Q71" s="57"/>
      <c r="R71" s="57"/>
      <c r="S71" s="57"/>
      <c r="U71" s="95" t="s">
        <v>66</v>
      </c>
      <c r="V71" s="143" t="str">
        <f>IF(S54=1,L54,IF(S55=1,L55,IF(S56=1,L56,IF(S57=1,L57,"NEODEHRÁNO"))))</f>
        <v xml:space="preserve">Chumchal </v>
      </c>
      <c r="W71" s="144"/>
      <c r="X71" s="92"/>
      <c r="Y71" s="92"/>
      <c r="Z71" s="105"/>
      <c r="AA71" s="106"/>
      <c r="AB71" s="94"/>
      <c r="AC71" s="109"/>
      <c r="AD71" s="94"/>
      <c r="AE71" s="94"/>
    </row>
    <row r="72" spans="2:31" ht="17.25">
      <c r="B72" s="8"/>
      <c r="C72" s="29"/>
      <c r="D72" s="8"/>
      <c r="E72" s="4"/>
      <c r="F72" s="4"/>
      <c r="G72" s="4"/>
      <c r="H72" s="4"/>
      <c r="I72" s="4"/>
      <c r="J72" s="4"/>
      <c r="K72" s="81"/>
      <c r="L72" s="75" t="s">
        <v>53</v>
      </c>
      <c r="M72" s="126"/>
      <c r="N72" s="126"/>
      <c r="O72" s="126"/>
      <c r="P72" s="57"/>
      <c r="Q72" s="57"/>
      <c r="R72" s="57"/>
      <c r="S72" s="57"/>
      <c r="U72" s="95"/>
      <c r="V72" s="94"/>
      <c r="W72" s="94"/>
      <c r="X72" s="94"/>
      <c r="Y72" s="94"/>
      <c r="Z72" s="108"/>
      <c r="AA72" s="109"/>
      <c r="AB72" s="94"/>
      <c r="AC72" s="109"/>
      <c r="AD72" s="94"/>
      <c r="AE72" s="94"/>
    </row>
    <row r="73" spans="2:31" ht="17.25">
      <c r="B73" s="8"/>
      <c r="C73" s="29"/>
      <c r="D73" s="8"/>
      <c r="E73" s="4"/>
      <c r="F73" s="4"/>
      <c r="G73" s="4"/>
      <c r="H73" s="4"/>
      <c r="I73" s="4"/>
      <c r="J73" s="4"/>
      <c r="K73" s="81"/>
      <c r="L73" s="4" t="s">
        <v>9</v>
      </c>
      <c r="M73" s="127" t="s">
        <v>10</v>
      </c>
      <c r="N73" s="127"/>
      <c r="O73" s="127"/>
      <c r="P73" s="73" t="s">
        <v>11</v>
      </c>
      <c r="Q73" s="4" t="s">
        <v>12</v>
      </c>
      <c r="R73" s="4" t="s">
        <v>13</v>
      </c>
      <c r="S73" s="4" t="s">
        <v>0</v>
      </c>
      <c r="U73" s="95"/>
      <c r="V73" s="94"/>
      <c r="W73" s="94"/>
      <c r="X73" s="94"/>
      <c r="Y73" s="94"/>
      <c r="Z73" s="108"/>
      <c r="AA73" s="109"/>
      <c r="AB73" s="94"/>
      <c r="AC73" s="109"/>
      <c r="AD73" s="94"/>
      <c r="AE73" s="94"/>
    </row>
    <row r="74" spans="2:31" ht="17.25">
      <c r="B74" s="8" t="str">
        <f>L74</f>
        <v>Morávek</v>
      </c>
      <c r="C74" s="29" t="s">
        <v>3</v>
      </c>
      <c r="D74" s="8" t="str">
        <f>L77</f>
        <v>Bye</v>
      </c>
      <c r="E74" s="4">
        <v>2</v>
      </c>
      <c r="F74" s="4" t="s">
        <v>5</v>
      </c>
      <c r="G74" s="4">
        <v>0</v>
      </c>
      <c r="H74" s="4">
        <v>22</v>
      </c>
      <c r="I74" s="4" t="s">
        <v>5</v>
      </c>
      <c r="J74" s="4">
        <v>0</v>
      </c>
      <c r="K74" s="81"/>
      <c r="L74" s="86" t="s">
        <v>126</v>
      </c>
      <c r="M74" s="4">
        <f>SUM(H74,H77,J79)</f>
        <v>65</v>
      </c>
      <c r="N74" s="57" t="s">
        <v>5</v>
      </c>
      <c r="O74" s="4">
        <f>SUM(J74,J77,H79)</f>
        <v>19</v>
      </c>
      <c r="P74" s="4">
        <f>M74-O74</f>
        <v>46</v>
      </c>
      <c r="Q74" s="4">
        <f>SUM(E74,E77,G79)</f>
        <v>5</v>
      </c>
      <c r="R74" s="4">
        <f>Q74+(P74/100)</f>
        <v>5.46</v>
      </c>
      <c r="S74" s="4">
        <f>RANK(R74,$R$74:$R$77,0)</f>
        <v>1</v>
      </c>
      <c r="U74" s="95"/>
      <c r="V74" s="94"/>
      <c r="W74" s="94"/>
      <c r="X74" s="94"/>
      <c r="Y74" s="94"/>
      <c r="Z74" s="108"/>
      <c r="AA74" s="109"/>
      <c r="AB74" s="140" t="str">
        <f>Z62</f>
        <v>Twardzik</v>
      </c>
      <c r="AC74" s="142"/>
      <c r="AD74" s="94"/>
      <c r="AE74" s="94"/>
    </row>
    <row r="75" spans="2:31" ht="17.25">
      <c r="B75" s="8" t="str">
        <f>L75</f>
        <v>Čaboun</v>
      </c>
      <c r="C75" s="29" t="s">
        <v>3</v>
      </c>
      <c r="D75" s="8" t="str">
        <f>L76</f>
        <v>Kott</v>
      </c>
      <c r="E75" s="4">
        <v>0</v>
      </c>
      <c r="F75" s="4" t="s">
        <v>5</v>
      </c>
      <c r="G75" s="4">
        <v>2</v>
      </c>
      <c r="H75" s="4">
        <v>11</v>
      </c>
      <c r="I75" s="4" t="s">
        <v>5</v>
      </c>
      <c r="J75" s="4">
        <v>22</v>
      </c>
      <c r="K75" s="81"/>
      <c r="L75" s="46" t="s">
        <v>127</v>
      </c>
      <c r="M75" s="4">
        <f>SUM(H75,J77,H78)</f>
        <v>36</v>
      </c>
      <c r="N75" s="4" t="s">
        <v>5</v>
      </c>
      <c r="O75" s="4">
        <f>SUM(J75,H77,J78)</f>
        <v>44</v>
      </c>
      <c r="P75" s="4">
        <f t="shared" ref="P75:P77" si="21">M75-O75</f>
        <v>-8</v>
      </c>
      <c r="Q75" s="4">
        <f>SUM(E75,G77,E78)</f>
        <v>2</v>
      </c>
      <c r="R75" s="4">
        <f t="shared" ref="R75:R77" si="22">Q75+(P75/100)</f>
        <v>1.92</v>
      </c>
      <c r="S75" s="4">
        <f t="shared" ref="S75:S77" si="23">RANK(R75,$R$74:$R$77,0)</f>
        <v>3</v>
      </c>
      <c r="U75" s="95"/>
      <c r="V75" s="94"/>
      <c r="W75" s="94"/>
      <c r="X75" s="94"/>
      <c r="Y75" s="94"/>
      <c r="Z75" s="108"/>
      <c r="AA75" s="109"/>
      <c r="AB75" s="94"/>
      <c r="AC75" s="94"/>
      <c r="AD75" s="94"/>
      <c r="AE75" s="94"/>
    </row>
    <row r="76" spans="2:31" ht="17.25">
      <c r="B76" s="8" t="str">
        <f>L77</f>
        <v>Bye</v>
      </c>
      <c r="C76" s="29" t="s">
        <v>3</v>
      </c>
      <c r="D76" s="8" t="str">
        <f>L76</f>
        <v>Kott</v>
      </c>
      <c r="E76" s="4">
        <v>0</v>
      </c>
      <c r="F76" s="4" t="s">
        <v>5</v>
      </c>
      <c r="G76" s="4">
        <v>2</v>
      </c>
      <c r="H76" s="4">
        <v>0</v>
      </c>
      <c r="I76" s="4" t="s">
        <v>5</v>
      </c>
      <c r="J76" s="4">
        <v>22</v>
      </c>
      <c r="K76" s="81"/>
      <c r="L76" s="86" t="s">
        <v>128</v>
      </c>
      <c r="M76" s="4">
        <f>SUM(J75,J76,H79)</f>
        <v>60</v>
      </c>
      <c r="N76" s="4" t="s">
        <v>5</v>
      </c>
      <c r="O76" s="4">
        <f>SUM(H75,H76,J79)</f>
        <v>32</v>
      </c>
      <c r="P76" s="4">
        <f t="shared" si="21"/>
        <v>28</v>
      </c>
      <c r="Q76" s="4">
        <f>SUM(G75,G76,E79)</f>
        <v>5</v>
      </c>
      <c r="R76" s="4">
        <f t="shared" si="22"/>
        <v>5.28</v>
      </c>
      <c r="S76" s="4">
        <f>RANK(R76,$R$74:$R$77,0)</f>
        <v>2</v>
      </c>
      <c r="U76" s="95"/>
      <c r="V76" s="94"/>
      <c r="W76" s="94"/>
      <c r="X76" s="94"/>
      <c r="Y76" s="94"/>
      <c r="Z76" s="108"/>
      <c r="AA76" s="109"/>
      <c r="AB76" s="94"/>
      <c r="AC76" s="94"/>
      <c r="AD76" s="94"/>
      <c r="AE76" s="94"/>
    </row>
    <row r="77" spans="2:31" ht="17.25">
      <c r="B77" s="8" t="str">
        <f>L74</f>
        <v>Morávek</v>
      </c>
      <c r="C77" s="29" t="s">
        <v>3</v>
      </c>
      <c r="D77" s="8" t="str">
        <f>L75</f>
        <v>Čaboun</v>
      </c>
      <c r="E77" s="4">
        <v>2</v>
      </c>
      <c r="F77" s="4" t="s">
        <v>5</v>
      </c>
      <c r="G77" s="4">
        <v>0</v>
      </c>
      <c r="H77" s="4">
        <v>22</v>
      </c>
      <c r="I77" s="4" t="s">
        <v>5</v>
      </c>
      <c r="J77" s="4">
        <v>3</v>
      </c>
      <c r="K77" s="81"/>
      <c r="L77" s="48" t="s">
        <v>48</v>
      </c>
      <c r="M77" s="4">
        <f>SUM(J74,H76,J78)</f>
        <v>0</v>
      </c>
      <c r="N77" s="4" t="s">
        <v>5</v>
      </c>
      <c r="O77" s="4">
        <f>SUM(H74,J76,H78)</f>
        <v>66</v>
      </c>
      <c r="P77" s="4">
        <f t="shared" si="21"/>
        <v>-66</v>
      </c>
      <c r="Q77" s="4">
        <f>SUM(G74,E76,G78)</f>
        <v>0</v>
      </c>
      <c r="R77" s="4">
        <f t="shared" si="22"/>
        <v>-0.66</v>
      </c>
      <c r="S77" s="4">
        <f t="shared" si="23"/>
        <v>4</v>
      </c>
      <c r="U77" s="95" t="s">
        <v>18</v>
      </c>
      <c r="V77" s="149" t="str">
        <f>IF(S14=2,L14,IF(S15=2,L15,IF(S16=2,L16,IF(S17=2,L17,"NEODEHRÁNO"))))</f>
        <v>Hojka</v>
      </c>
      <c r="W77" s="149"/>
      <c r="X77" s="92"/>
      <c r="Y77" s="92"/>
      <c r="Z77" s="105"/>
      <c r="AA77" s="106"/>
      <c r="AB77" s="94"/>
      <c r="AC77" s="94"/>
      <c r="AD77" s="94"/>
      <c r="AE77" s="94"/>
    </row>
    <row r="78" spans="2:31" ht="17.25">
      <c r="B78" s="8" t="str">
        <f>L75</f>
        <v>Čaboun</v>
      </c>
      <c r="C78" s="29" t="s">
        <v>3</v>
      </c>
      <c r="D78" s="8" t="str">
        <f>L77</f>
        <v>Bye</v>
      </c>
      <c r="E78" s="4">
        <v>2</v>
      </c>
      <c r="F78" s="4" t="s">
        <v>5</v>
      </c>
      <c r="G78" s="4">
        <v>0</v>
      </c>
      <c r="H78" s="4">
        <v>22</v>
      </c>
      <c r="I78" s="4" t="s">
        <v>5</v>
      </c>
      <c r="J78" s="4">
        <v>0</v>
      </c>
      <c r="K78" s="81"/>
      <c r="L78" s="77"/>
      <c r="M78" s="76">
        <f>SUM(M74:M77)</f>
        <v>161</v>
      </c>
      <c r="N78" s="82">
        <f>M78-O78</f>
        <v>0</v>
      </c>
      <c r="O78" s="76">
        <f>SUM(O74:O77)</f>
        <v>161</v>
      </c>
      <c r="P78" s="57"/>
      <c r="Q78" s="57"/>
      <c r="R78" s="57"/>
      <c r="S78" s="57"/>
      <c r="U78" s="95"/>
      <c r="V78" s="96"/>
      <c r="W78" s="97"/>
      <c r="X78" s="92"/>
      <c r="Y78" s="92"/>
      <c r="Z78" s="105"/>
      <c r="AA78" s="106"/>
      <c r="AB78" s="94"/>
      <c r="AC78" s="94"/>
      <c r="AD78" s="94"/>
      <c r="AE78" s="94"/>
    </row>
    <row r="79" spans="2:31" ht="17.25">
      <c r="B79" s="8" t="str">
        <f>L76</f>
        <v>Kott</v>
      </c>
      <c r="C79" s="29" t="s">
        <v>3</v>
      </c>
      <c r="D79" s="8" t="str">
        <f>L74</f>
        <v>Morávek</v>
      </c>
      <c r="E79" s="4">
        <v>1</v>
      </c>
      <c r="F79" s="4" t="s">
        <v>5</v>
      </c>
      <c r="G79" s="4">
        <v>1</v>
      </c>
      <c r="H79" s="4">
        <v>16</v>
      </c>
      <c r="I79" s="4" t="s">
        <v>5</v>
      </c>
      <c r="J79" s="4">
        <v>21</v>
      </c>
      <c r="K79" s="81"/>
      <c r="L79" s="77"/>
      <c r="M79" s="57"/>
      <c r="N79" s="57"/>
      <c r="O79" s="57"/>
      <c r="P79" s="57"/>
      <c r="Q79" s="57"/>
      <c r="R79" s="57"/>
      <c r="S79" s="57"/>
      <c r="U79" s="95"/>
      <c r="V79" s="96"/>
      <c r="W79" s="98"/>
      <c r="X79" s="92"/>
      <c r="Y79" s="92"/>
      <c r="Z79" s="105"/>
      <c r="AA79" s="106"/>
      <c r="AB79" s="94"/>
      <c r="AC79" s="94"/>
      <c r="AD79" s="94"/>
      <c r="AE79" s="94"/>
    </row>
    <row r="80" spans="2:31" ht="17.25">
      <c r="B80" s="8"/>
      <c r="C80" s="29"/>
      <c r="D80" s="8"/>
      <c r="E80" s="29"/>
      <c r="F80" s="29"/>
      <c r="G80" s="29"/>
      <c r="H80" s="29"/>
      <c r="I80" s="29"/>
      <c r="J80" s="29"/>
      <c r="L80" s="3"/>
      <c r="M80" s="30"/>
      <c r="N80" s="30"/>
      <c r="O80" s="30"/>
      <c r="P80" s="30"/>
      <c r="Q80" s="30"/>
      <c r="R80" s="30"/>
      <c r="S80" s="30"/>
      <c r="U80" s="95"/>
      <c r="V80" s="96"/>
      <c r="W80" s="98"/>
      <c r="X80" s="145" t="str">
        <f>V83</f>
        <v>Mrvík</v>
      </c>
      <c r="Y80" s="146"/>
      <c r="Z80" s="105"/>
      <c r="AA80" s="106"/>
      <c r="AB80" s="94"/>
      <c r="AC80" s="94"/>
      <c r="AD80" s="94"/>
      <c r="AE80" s="94"/>
    </row>
    <row r="81" spans="21:31" ht="17.25">
      <c r="U81" s="95"/>
      <c r="V81" s="96"/>
      <c r="W81" s="98"/>
      <c r="X81" s="99" t="s">
        <v>16</v>
      </c>
      <c r="Y81" s="100"/>
      <c r="Z81" s="105"/>
      <c r="AA81" s="106"/>
      <c r="AB81" s="94"/>
      <c r="AC81" s="94"/>
      <c r="AD81" s="94"/>
      <c r="AE81" s="94"/>
    </row>
    <row r="82" spans="21:31" ht="17.25">
      <c r="U82" s="95"/>
      <c r="V82" s="96"/>
      <c r="W82" s="98"/>
      <c r="X82" s="92"/>
      <c r="Y82" s="101"/>
      <c r="Z82" s="105"/>
      <c r="AA82" s="106"/>
      <c r="AB82" s="94"/>
      <c r="AC82" s="94"/>
      <c r="AD82" s="94"/>
      <c r="AE82" s="94"/>
    </row>
    <row r="83" spans="21:31" ht="17.25">
      <c r="U83" s="95" t="s">
        <v>67</v>
      </c>
      <c r="V83" s="143" t="str">
        <f>IF(S64=1,L64,IF(S65=1,L65,IF(S66=1,L66,IF(S67=1,L67,"NEODEHRÁNO"))))</f>
        <v>Mrvík</v>
      </c>
      <c r="W83" s="144"/>
      <c r="X83" s="92"/>
      <c r="Y83" s="101"/>
      <c r="Z83" s="105"/>
      <c r="AA83" s="106"/>
      <c r="AB83" s="94"/>
      <c r="AC83" s="94"/>
      <c r="AD83" s="94"/>
      <c r="AE83" s="94"/>
    </row>
    <row r="84" spans="21:31" ht="17.25">
      <c r="U84" s="95"/>
      <c r="V84" s="96" t="s">
        <v>16</v>
      </c>
      <c r="W84" s="102"/>
      <c r="X84" s="103"/>
      <c r="Y84" s="101"/>
      <c r="Z84" s="105"/>
      <c r="AA84" s="106"/>
      <c r="AB84" s="94"/>
      <c r="AC84" s="94"/>
      <c r="AD84" s="94"/>
      <c r="AE84" s="94"/>
    </row>
    <row r="85" spans="21:31" ht="17.25">
      <c r="U85" s="95"/>
      <c r="V85" s="96"/>
      <c r="W85" s="104"/>
      <c r="X85" s="103"/>
      <c r="Y85" s="101"/>
      <c r="Z85" s="105"/>
      <c r="AA85" s="106"/>
      <c r="AB85" s="94"/>
      <c r="AC85" s="94"/>
      <c r="AD85" s="94"/>
      <c r="AE85" s="94"/>
    </row>
    <row r="86" spans="21:31" ht="17.25">
      <c r="U86" s="148" t="str">
        <f>V77</f>
        <v>Hojka</v>
      </c>
      <c r="V86" s="148"/>
      <c r="W86" s="147"/>
      <c r="X86" s="147"/>
      <c r="Y86" s="101"/>
      <c r="Z86" s="152" t="str">
        <f>X92</f>
        <v>Morávek</v>
      </c>
      <c r="AA86" s="153"/>
      <c r="AB86" s="94"/>
      <c r="AC86" s="94"/>
      <c r="AD86" s="94"/>
      <c r="AE86" s="94"/>
    </row>
    <row r="87" spans="21:31" ht="17.25">
      <c r="U87" s="95"/>
      <c r="V87" s="96"/>
      <c r="W87" s="154"/>
      <c r="X87" s="154"/>
      <c r="Y87" s="101"/>
      <c r="Z87" s="155"/>
      <c r="AA87" s="156"/>
      <c r="AB87" s="94"/>
      <c r="AC87" s="94"/>
      <c r="AD87" s="94"/>
      <c r="AE87" s="94"/>
    </row>
    <row r="88" spans="21:31" ht="17.25">
      <c r="U88" s="95"/>
      <c r="V88" s="96"/>
      <c r="W88" s="96"/>
      <c r="X88" s="92"/>
      <c r="Y88" s="101"/>
      <c r="Z88" s="93"/>
      <c r="AA88" s="93"/>
      <c r="AB88" s="94"/>
      <c r="AC88" s="94"/>
      <c r="AD88" s="94"/>
      <c r="AE88" s="94"/>
    </row>
    <row r="89" spans="21:31" ht="17.25">
      <c r="U89" s="95" t="s">
        <v>19</v>
      </c>
      <c r="V89" s="143" t="str">
        <f>IF(S5=2,L5,IF(S6=2,L6,IF(S7=2,L7,IF(S8=2,L8,"NEODEHRÁNO"))))</f>
        <v>Forejt</v>
      </c>
      <c r="W89" s="143"/>
      <c r="X89" s="92"/>
      <c r="Y89" s="101"/>
      <c r="Z89" s="93"/>
      <c r="AA89" s="93"/>
      <c r="AB89" s="94"/>
      <c r="AC89" s="94"/>
      <c r="AD89" s="94"/>
      <c r="AE89" s="94"/>
    </row>
    <row r="90" spans="21:31" ht="17.25">
      <c r="U90" s="95"/>
      <c r="V90" s="96" t="s">
        <v>16</v>
      </c>
      <c r="W90" s="97"/>
      <c r="X90" s="92"/>
      <c r="Y90" s="101"/>
      <c r="Z90" s="93"/>
      <c r="AA90" s="93"/>
      <c r="AB90" s="94"/>
      <c r="AC90" s="94"/>
      <c r="AD90" s="94"/>
      <c r="AE90" s="94"/>
    </row>
    <row r="91" spans="21:31" ht="17.25">
      <c r="U91" s="95"/>
      <c r="V91" s="96"/>
      <c r="W91" s="98"/>
      <c r="X91" s="92"/>
      <c r="Y91" s="101"/>
      <c r="Z91" s="93"/>
      <c r="AA91" s="93"/>
      <c r="AB91" s="94"/>
      <c r="AC91" s="94"/>
      <c r="AD91" s="94"/>
      <c r="AE91" s="94"/>
    </row>
    <row r="92" spans="21:31" ht="17.25">
      <c r="U92" s="95"/>
      <c r="V92" s="96"/>
      <c r="W92" s="98"/>
      <c r="X92" s="150" t="str">
        <f>V95</f>
        <v>Morávek</v>
      </c>
      <c r="Y92" s="151"/>
      <c r="Z92" s="93"/>
      <c r="AA92" s="93"/>
      <c r="AB92" s="94"/>
      <c r="AC92" s="94"/>
      <c r="AD92" s="94"/>
      <c r="AE92" s="94"/>
    </row>
    <row r="93" spans="21:31" ht="17.25">
      <c r="U93" s="95"/>
      <c r="V93" s="96"/>
      <c r="W93" s="98"/>
      <c r="X93" s="99" t="s">
        <v>16</v>
      </c>
      <c r="Y93" s="107"/>
      <c r="Z93" s="93"/>
      <c r="AA93" s="93"/>
      <c r="AB93" s="94"/>
      <c r="AC93" s="94"/>
      <c r="AD93" s="94"/>
      <c r="AE93" s="94"/>
    </row>
    <row r="94" spans="21:31" ht="17.25">
      <c r="U94" s="95"/>
      <c r="V94" s="96"/>
      <c r="W94" s="98"/>
      <c r="X94" s="92"/>
      <c r="Y94" s="103"/>
      <c r="Z94" s="93"/>
      <c r="AA94" s="93"/>
      <c r="AB94" s="94"/>
      <c r="AC94" s="94"/>
      <c r="AD94" s="94"/>
      <c r="AE94" s="94"/>
    </row>
    <row r="95" spans="21:31" ht="17.25">
      <c r="U95" s="95" t="s">
        <v>68</v>
      </c>
      <c r="V95" s="143" t="str">
        <f>IF(S74=1,L74,IF(S75=1,L75,IF(S76=1,L76,IF(S77=1,L77,"NEODEHRÁNO"))))</f>
        <v>Morávek</v>
      </c>
      <c r="W95" s="144"/>
      <c r="X95" s="92"/>
      <c r="Y95" s="92"/>
      <c r="Z95" s="93"/>
      <c r="AA95" s="93"/>
      <c r="AB95" s="94"/>
      <c r="AC95" s="94"/>
      <c r="AD95" s="94"/>
      <c r="AE95" s="94"/>
    </row>
    <row r="96" spans="21:31">
      <c r="U96" s="33"/>
    </row>
    <row r="97" spans="21:27">
      <c r="U97" s="33"/>
    </row>
    <row r="98" spans="21:27">
      <c r="U98" s="33"/>
    </row>
    <row r="99" spans="21:27">
      <c r="U99" s="33"/>
    </row>
    <row r="100" spans="21:27">
      <c r="U100" s="33"/>
    </row>
    <row r="101" spans="21:27">
      <c r="U101" s="33" t="s">
        <v>21</v>
      </c>
      <c r="V101" s="134" t="str">
        <f>IF(S5=3,L5,IF(S6=3,L6,IF(S7=3,L7,IF(S8=3,L8,"NEODEHRÁNO"))))</f>
        <v>Soukup</v>
      </c>
      <c r="W101" s="134"/>
      <c r="X101" s="9"/>
      <c r="Y101" s="9"/>
      <c r="Z101" s="13"/>
      <c r="AA101" s="13"/>
    </row>
    <row r="102" spans="21:27">
      <c r="U102" s="33"/>
      <c r="V102" s="19" t="s">
        <v>16</v>
      </c>
      <c r="W102" s="20"/>
      <c r="X102" s="9"/>
      <c r="Y102" s="9"/>
      <c r="Z102" s="13"/>
      <c r="AA102" s="13"/>
    </row>
    <row r="103" spans="21:27">
      <c r="U103" s="33"/>
      <c r="V103" s="19"/>
      <c r="W103" s="21"/>
      <c r="X103" s="9"/>
      <c r="Y103" s="9"/>
      <c r="Z103" s="13"/>
      <c r="AA103" s="13"/>
    </row>
    <row r="104" spans="21:27">
      <c r="U104" s="33"/>
      <c r="V104" s="19"/>
      <c r="W104" s="21"/>
      <c r="X104" s="120" t="str">
        <f>V101</f>
        <v>Soukup</v>
      </c>
      <c r="Y104" s="116"/>
      <c r="Z104" s="13"/>
      <c r="AA104" s="13"/>
    </row>
    <row r="105" spans="21:27">
      <c r="U105" s="33"/>
      <c r="V105" s="19"/>
      <c r="W105" s="21"/>
      <c r="X105" s="11" t="s">
        <v>16</v>
      </c>
      <c r="Y105" s="14"/>
      <c r="Z105" s="13"/>
      <c r="AA105" s="13"/>
    </row>
    <row r="106" spans="21:27">
      <c r="U106" s="33"/>
      <c r="V106" s="19"/>
      <c r="W106" s="21"/>
      <c r="X106" s="9"/>
      <c r="Y106" s="10"/>
      <c r="Z106" s="13"/>
      <c r="AA106" s="13"/>
    </row>
    <row r="107" spans="21:27">
      <c r="U107" s="33" t="s">
        <v>69</v>
      </c>
      <c r="V107" s="112" t="str">
        <f>IF(S74=4,L74,IF(S75=4,L75,IF(S76=4,L76,IF(S77=4,L77,"NEODEHRÁNO"))))</f>
        <v>Bye</v>
      </c>
      <c r="W107" s="113"/>
      <c r="X107" s="9"/>
      <c r="Y107" s="10"/>
      <c r="Z107" s="13"/>
      <c r="AA107" s="13"/>
    </row>
    <row r="108" spans="21:27">
      <c r="U108" s="33"/>
      <c r="V108" s="19" t="s">
        <v>16</v>
      </c>
      <c r="W108" s="22"/>
      <c r="X108" s="12"/>
      <c r="Y108" s="10"/>
      <c r="Z108" s="13"/>
      <c r="AA108" s="13"/>
    </row>
    <row r="109" spans="21:27">
      <c r="U109" s="33"/>
      <c r="V109" s="19"/>
      <c r="W109" s="23"/>
      <c r="X109" s="12"/>
      <c r="Y109" s="10"/>
      <c r="Z109" s="13"/>
      <c r="AA109" s="13"/>
    </row>
    <row r="110" spans="21:27">
      <c r="U110" s="33"/>
      <c r="V110" s="19"/>
      <c r="W110" s="132"/>
      <c r="X110" s="132"/>
      <c r="Y110" s="10"/>
      <c r="Z110" s="117" t="str">
        <f>X104</f>
        <v>Soukup</v>
      </c>
      <c r="AA110" s="118"/>
    </row>
    <row r="111" spans="21:27">
      <c r="U111" s="33"/>
      <c r="V111" s="19"/>
      <c r="W111" s="131"/>
      <c r="X111" s="131"/>
      <c r="Y111" s="10"/>
      <c r="Z111" s="114"/>
      <c r="AA111" s="133"/>
    </row>
    <row r="112" spans="21:27">
      <c r="U112" s="33"/>
      <c r="V112" s="19"/>
      <c r="W112" s="19"/>
      <c r="X112" s="9"/>
      <c r="Y112" s="10"/>
      <c r="Z112" s="34"/>
      <c r="AA112" s="35"/>
    </row>
    <row r="113" spans="21:29">
      <c r="U113" s="33" t="s">
        <v>24</v>
      </c>
      <c r="V113" s="112" t="str">
        <f>IF(S14=3,L14,IF(S15=3,L15,IF(S16=3,L16,IF(S17=3,L17,"NEODEHRÁNO"))))</f>
        <v>Tichý</v>
      </c>
      <c r="W113" s="112"/>
      <c r="X113" s="9"/>
      <c r="Y113" s="10"/>
      <c r="Z113" s="34"/>
      <c r="AA113" s="35"/>
    </row>
    <row r="114" spans="21:29">
      <c r="U114" s="33"/>
      <c r="V114" s="19" t="s">
        <v>16</v>
      </c>
      <c r="W114" s="20"/>
      <c r="X114" s="9"/>
      <c r="Y114" s="10"/>
      <c r="Z114" s="34"/>
      <c r="AA114" s="35"/>
    </row>
    <row r="115" spans="21:29">
      <c r="U115" s="33"/>
      <c r="V115" s="19"/>
      <c r="W115" s="21"/>
      <c r="X115" s="9"/>
      <c r="Y115" s="10"/>
      <c r="Z115" s="34"/>
      <c r="AA115" s="35"/>
    </row>
    <row r="116" spans="21:29">
      <c r="U116" s="33"/>
      <c r="V116" s="19"/>
      <c r="W116" s="21"/>
      <c r="X116" s="122" t="str">
        <f>V113</f>
        <v>Tichý</v>
      </c>
      <c r="Y116" s="123"/>
      <c r="Z116" s="34"/>
      <c r="AA116" s="35"/>
    </row>
    <row r="117" spans="21:29">
      <c r="U117" s="33"/>
      <c r="V117" s="19"/>
      <c r="W117" s="21"/>
      <c r="X117" s="11" t="s">
        <v>16</v>
      </c>
      <c r="Y117" s="15"/>
      <c r="Z117" s="34"/>
      <c r="AA117" s="35"/>
    </row>
    <row r="118" spans="21:29">
      <c r="U118" s="33"/>
      <c r="V118" s="19"/>
      <c r="W118" s="21"/>
      <c r="X118" s="9"/>
      <c r="Y118" s="12"/>
      <c r="Z118" s="34"/>
      <c r="AA118" s="35"/>
    </row>
    <row r="119" spans="21:29">
      <c r="U119" s="33" t="s">
        <v>70</v>
      </c>
      <c r="V119" s="112" t="str">
        <f>IF(S64=4,L64,IF(S65=4,L65,IF(S66=4,L66,IF(S67=4,L67,"NEODEHRÁNO"))))</f>
        <v>Bye</v>
      </c>
      <c r="W119" s="113"/>
      <c r="X119" s="9"/>
      <c r="Y119" s="9"/>
      <c r="Z119" s="34"/>
      <c r="AA119" s="35"/>
    </row>
    <row r="120" spans="21:29">
      <c r="U120" s="33"/>
      <c r="Z120" s="32"/>
      <c r="AA120" s="36"/>
    </row>
    <row r="121" spans="21:29">
      <c r="U121" s="33"/>
      <c r="Z121" s="32"/>
      <c r="AA121" s="36"/>
    </row>
    <row r="122" spans="21:29">
      <c r="U122" s="33"/>
      <c r="Z122" s="32"/>
      <c r="AA122" s="36"/>
      <c r="AB122" s="129" t="str">
        <f>Z134</f>
        <v>Šilhan</v>
      </c>
      <c r="AC122" s="128"/>
    </row>
    <row r="123" spans="21:29">
      <c r="U123" s="33"/>
      <c r="Z123" s="32"/>
      <c r="AA123" s="36"/>
      <c r="AC123" s="37"/>
    </row>
    <row r="124" spans="21:29">
      <c r="U124" s="33"/>
      <c r="Z124" s="32"/>
      <c r="AA124" s="36"/>
      <c r="AC124" s="36"/>
    </row>
    <row r="125" spans="21:29">
      <c r="U125" s="33" t="s">
        <v>58</v>
      </c>
      <c r="V125" s="134" t="str">
        <f>IF(S24=3,L24,IF(S25=3,L25,IF(S26=3,L26,IF(S27=3,L27,"NEODEHRÁNO"))))</f>
        <v>Kokoř</v>
      </c>
      <c r="W125" s="134"/>
      <c r="X125" s="9"/>
      <c r="Y125" s="9"/>
      <c r="Z125" s="34"/>
      <c r="AA125" s="35"/>
      <c r="AC125" s="36"/>
    </row>
    <row r="126" spans="21:29">
      <c r="U126" s="33"/>
      <c r="V126" s="19"/>
      <c r="W126" s="20"/>
      <c r="X126" s="9"/>
      <c r="Y126" s="9"/>
      <c r="Z126" s="34"/>
      <c r="AA126" s="35"/>
      <c r="AC126" s="36"/>
    </row>
    <row r="127" spans="21:29">
      <c r="U127" s="33"/>
      <c r="V127" s="19"/>
      <c r="W127" s="21"/>
      <c r="X127" s="9"/>
      <c r="Y127" s="9"/>
      <c r="Z127" s="34"/>
      <c r="AA127" s="35"/>
      <c r="AC127" s="36"/>
    </row>
    <row r="128" spans="21:29">
      <c r="U128" s="33"/>
      <c r="V128" s="19"/>
      <c r="W128" s="21"/>
      <c r="X128" s="120" t="str">
        <f>V131</f>
        <v>Jordan</v>
      </c>
      <c r="Y128" s="116"/>
      <c r="Z128" s="34"/>
      <c r="AA128" s="35"/>
      <c r="AC128" s="36"/>
    </row>
    <row r="129" spans="21:29">
      <c r="U129" s="33"/>
      <c r="V129" s="19"/>
      <c r="W129" s="21"/>
      <c r="X129" s="11" t="s">
        <v>16</v>
      </c>
      <c r="Y129" s="14"/>
      <c r="Z129" s="34"/>
      <c r="AA129" s="35"/>
      <c r="AC129" s="36"/>
    </row>
    <row r="130" spans="21:29">
      <c r="U130" s="33"/>
      <c r="V130" s="19"/>
      <c r="W130" s="21"/>
      <c r="X130" s="9"/>
      <c r="Y130" s="10"/>
      <c r="Z130" s="34"/>
      <c r="AA130" s="35"/>
      <c r="AC130" s="36"/>
    </row>
    <row r="131" spans="21:29">
      <c r="U131" s="33" t="s">
        <v>71</v>
      </c>
      <c r="V131" s="112" t="str">
        <f>IF(S54=4,L54,IF(S55=4,L55,IF(S56=4,L56,IF(S57=4,L57,"NEODEHRÁNO"))))</f>
        <v>Jordan</v>
      </c>
      <c r="W131" s="113"/>
      <c r="X131" s="9"/>
      <c r="Y131" s="10"/>
      <c r="Z131" s="34"/>
      <c r="AA131" s="35"/>
      <c r="AC131" s="36"/>
    </row>
    <row r="132" spans="21:29">
      <c r="U132" s="33"/>
      <c r="V132" s="19" t="s">
        <v>16</v>
      </c>
      <c r="W132" s="22"/>
      <c r="X132" s="12"/>
      <c r="Y132" s="10"/>
      <c r="Z132" s="34"/>
      <c r="AA132" s="35"/>
      <c r="AC132" s="36"/>
    </row>
    <row r="133" spans="21:29">
      <c r="U133" s="33"/>
      <c r="V133" s="19"/>
      <c r="W133" s="23"/>
      <c r="X133" s="12"/>
      <c r="Y133" s="10"/>
      <c r="Z133" s="34"/>
      <c r="AA133" s="35"/>
      <c r="AC133" s="36"/>
    </row>
    <row r="134" spans="21:29">
      <c r="U134" s="137" t="str">
        <f>V125</f>
        <v>Kokoř</v>
      </c>
      <c r="V134" s="137"/>
      <c r="W134" s="132"/>
      <c r="X134" s="132"/>
      <c r="Y134" s="10"/>
      <c r="Z134" s="117" t="str">
        <f>X140</f>
        <v>Šilhan</v>
      </c>
      <c r="AA134" s="130"/>
      <c r="AC134" s="36"/>
    </row>
    <row r="135" spans="21:29">
      <c r="U135" s="33"/>
      <c r="V135" s="19"/>
      <c r="W135" s="131"/>
      <c r="X135" s="131"/>
      <c r="Y135" s="10"/>
      <c r="Z135" s="114"/>
      <c r="AA135" s="115"/>
      <c r="AC135" s="36"/>
    </row>
    <row r="136" spans="21:29">
      <c r="U136" s="33"/>
      <c r="V136" s="19"/>
      <c r="W136" s="19"/>
      <c r="X136" s="9"/>
      <c r="Y136" s="10"/>
      <c r="Z136" s="13"/>
      <c r="AA136" s="13"/>
      <c r="AC136" s="36"/>
    </row>
    <row r="137" spans="21:29">
      <c r="U137" s="33" t="s">
        <v>72</v>
      </c>
      <c r="V137" s="112" t="str">
        <f>IF(S34=3,L34,IF(S35=3,L35,IF(S36=3,L36,IF(S37=3,L37,"NEODEHRÁNO"))))</f>
        <v>Šilhan</v>
      </c>
      <c r="W137" s="112"/>
      <c r="X137" s="9"/>
      <c r="Y137" s="10"/>
      <c r="Z137" s="13"/>
      <c r="AA137" s="13"/>
      <c r="AC137" s="36"/>
    </row>
    <row r="138" spans="21:29">
      <c r="U138" s="33"/>
      <c r="V138" s="19" t="s">
        <v>16</v>
      </c>
      <c r="W138" s="20"/>
      <c r="X138" s="9"/>
      <c r="Y138" s="10"/>
      <c r="Z138" s="13"/>
      <c r="AA138" s="13"/>
      <c r="AC138" s="36"/>
    </row>
    <row r="139" spans="21:29">
      <c r="U139" s="33"/>
      <c r="V139" s="19"/>
      <c r="W139" s="21"/>
      <c r="X139" s="9"/>
      <c r="Y139" s="10"/>
      <c r="Z139" s="13"/>
      <c r="AA139" s="13"/>
      <c r="AC139" s="36"/>
    </row>
    <row r="140" spans="21:29">
      <c r="U140" s="33"/>
      <c r="V140" s="19"/>
      <c r="W140" s="21"/>
      <c r="X140" s="122" t="str">
        <f>V137</f>
        <v>Šilhan</v>
      </c>
      <c r="Y140" s="123"/>
      <c r="Z140" s="13"/>
      <c r="AA140" s="13"/>
      <c r="AC140" s="36"/>
    </row>
    <row r="141" spans="21:29">
      <c r="U141" s="33"/>
      <c r="V141" s="19"/>
      <c r="W141" s="21"/>
      <c r="X141" s="11" t="s">
        <v>16</v>
      </c>
      <c r="Y141" s="15"/>
      <c r="Z141" s="13"/>
      <c r="AA141" s="13"/>
      <c r="AC141" s="36"/>
    </row>
    <row r="142" spans="21:29">
      <c r="U142" s="33"/>
      <c r="V142" s="19"/>
      <c r="W142" s="21"/>
      <c r="X142" s="9"/>
      <c r="Y142" s="12"/>
      <c r="Z142" s="13"/>
      <c r="AA142" s="13"/>
      <c r="AC142" s="36"/>
    </row>
    <row r="143" spans="21:29">
      <c r="U143" s="33" t="s">
        <v>73</v>
      </c>
      <c r="V143" s="112" t="str">
        <f>IF(S44=4,L44,IF(S45=4,L45,IF(S46=4,L46,IF(S47=4,L47,"NEODEHRÁNO"))))</f>
        <v>Srnec</v>
      </c>
      <c r="W143" s="113"/>
      <c r="X143" s="9"/>
      <c r="Y143" s="9"/>
      <c r="Z143" s="13"/>
      <c r="AA143" s="13"/>
      <c r="AC143" s="36"/>
    </row>
    <row r="144" spans="21:29">
      <c r="U144" s="33"/>
      <c r="AC144" s="36"/>
    </row>
    <row r="145" spans="21:31">
      <c r="U145" s="33"/>
      <c r="AC145" s="36"/>
    </row>
    <row r="146" spans="21:31">
      <c r="U146" s="33"/>
      <c r="AC146" s="36"/>
      <c r="AD146" s="129" t="str">
        <f>AB171</f>
        <v>Bhuiyan</v>
      </c>
      <c r="AE146" s="128"/>
    </row>
    <row r="147" spans="21:31">
      <c r="U147" s="33"/>
      <c r="AC147" s="36"/>
    </row>
    <row r="148" spans="21:31">
      <c r="U148" s="33"/>
      <c r="AC148" s="36"/>
    </row>
    <row r="149" spans="21:31">
      <c r="U149" s="33"/>
      <c r="AC149" s="36"/>
    </row>
    <row r="150" spans="21:31">
      <c r="U150" s="33" t="s">
        <v>74</v>
      </c>
      <c r="V150" s="134" t="str">
        <f>IF(S34=4,L34,IF(S35=4,L35,IF(S36=4,L36,IF(S37=4,L37,"NEODEHRÁNO"))))</f>
        <v>Bhuiyan</v>
      </c>
      <c r="W150" s="134"/>
      <c r="X150" s="9"/>
      <c r="Y150" s="9"/>
      <c r="Z150" s="13"/>
      <c r="AA150" s="13"/>
      <c r="AC150" s="36"/>
    </row>
    <row r="151" spans="21:31">
      <c r="U151" s="33"/>
      <c r="V151" s="19" t="s">
        <v>16</v>
      </c>
      <c r="W151" s="20"/>
      <c r="X151" s="9"/>
      <c r="Y151" s="9"/>
      <c r="Z151" s="13"/>
      <c r="AA151" s="13"/>
      <c r="AC151" s="36"/>
    </row>
    <row r="152" spans="21:31">
      <c r="U152" s="33"/>
      <c r="V152" s="19"/>
      <c r="W152" s="21"/>
      <c r="X152" s="9"/>
      <c r="Y152" s="9"/>
      <c r="Z152" s="13"/>
      <c r="AA152" s="13"/>
      <c r="AC152" s="36"/>
    </row>
    <row r="153" spans="21:31">
      <c r="U153" s="33"/>
      <c r="V153" s="19"/>
      <c r="W153" s="21"/>
      <c r="X153" s="120" t="str">
        <f>V150</f>
        <v>Bhuiyan</v>
      </c>
      <c r="Y153" s="116"/>
      <c r="Z153" s="13"/>
      <c r="AA153" s="13"/>
      <c r="AC153" s="36"/>
    </row>
    <row r="154" spans="21:31">
      <c r="U154" s="33"/>
      <c r="V154" s="19"/>
      <c r="W154" s="21"/>
      <c r="X154" s="11" t="s">
        <v>16</v>
      </c>
      <c r="Y154" s="14"/>
      <c r="Z154" s="13"/>
      <c r="AA154" s="13"/>
      <c r="AC154" s="36"/>
    </row>
    <row r="155" spans="21:31">
      <c r="U155" s="33"/>
      <c r="V155" s="19"/>
      <c r="W155" s="21"/>
      <c r="X155" s="9"/>
      <c r="Y155" s="10"/>
      <c r="Z155" s="13"/>
      <c r="AA155" s="13"/>
      <c r="AC155" s="36"/>
    </row>
    <row r="156" spans="21:31">
      <c r="U156" s="33" t="s">
        <v>75</v>
      </c>
      <c r="V156" s="112" t="str">
        <f>IF(S44=3,L44,IF(S45=3,L45,IF(S46=3,L46,IF(S47=3,L47,"NEODEHRÁNO"))))</f>
        <v>Roflík</v>
      </c>
      <c r="W156" s="113"/>
      <c r="X156" s="9"/>
      <c r="Y156" s="10"/>
      <c r="Z156" s="13"/>
      <c r="AA156" s="13"/>
      <c r="AC156" s="36"/>
    </row>
    <row r="157" spans="21:31">
      <c r="U157" s="33"/>
      <c r="V157" s="19" t="s">
        <v>16</v>
      </c>
      <c r="W157" s="22"/>
      <c r="X157" s="12"/>
      <c r="Y157" s="10"/>
      <c r="Z157" s="13"/>
      <c r="AA157" s="13"/>
      <c r="AC157" s="36"/>
    </row>
    <row r="158" spans="21:31">
      <c r="U158" s="33"/>
      <c r="V158" s="19"/>
      <c r="W158" s="23"/>
      <c r="X158" s="12"/>
      <c r="Y158" s="10"/>
      <c r="Z158" s="13"/>
      <c r="AA158" s="13"/>
      <c r="AC158" s="36"/>
    </row>
    <row r="159" spans="21:31">
      <c r="U159" s="137" t="str">
        <f>V162</f>
        <v>Schönfeld</v>
      </c>
      <c r="V159" s="137"/>
      <c r="W159" s="132"/>
      <c r="X159" s="132"/>
      <c r="Y159" s="10"/>
      <c r="Z159" s="117" t="str">
        <f>X153</f>
        <v>Bhuiyan</v>
      </c>
      <c r="AA159" s="118"/>
      <c r="AC159" s="36"/>
    </row>
    <row r="160" spans="21:31">
      <c r="U160" s="33"/>
      <c r="V160" s="19"/>
      <c r="W160" s="131"/>
      <c r="X160" s="131"/>
      <c r="Y160" s="10"/>
      <c r="Z160" s="114"/>
      <c r="AA160" s="133"/>
      <c r="AC160" s="36"/>
    </row>
    <row r="161" spans="21:29">
      <c r="U161" s="33"/>
      <c r="V161" s="19"/>
      <c r="W161" s="19"/>
      <c r="X161" s="9"/>
      <c r="Y161" s="10"/>
      <c r="Z161" s="34"/>
      <c r="AA161" s="35"/>
      <c r="AC161" s="36"/>
    </row>
    <row r="162" spans="21:29">
      <c r="U162" s="33" t="s">
        <v>57</v>
      </c>
      <c r="V162" s="112" t="str">
        <f>IF(S24=4,L24,IF(S25=4,L25,IF(S26=4,L26,IF(S27=4,L27,"NEODEHRÁNO"))))</f>
        <v>Schönfeld</v>
      </c>
      <c r="W162" s="112"/>
      <c r="X162" s="9"/>
      <c r="Y162" s="10"/>
      <c r="Z162" s="34"/>
      <c r="AA162" s="35"/>
      <c r="AC162" s="36"/>
    </row>
    <row r="163" spans="21:29">
      <c r="U163" s="33"/>
      <c r="V163" s="19"/>
      <c r="W163" s="20"/>
      <c r="X163" s="9"/>
      <c r="Y163" s="10"/>
      <c r="Z163" s="34"/>
      <c r="AA163" s="35"/>
      <c r="AC163" s="36"/>
    </row>
    <row r="164" spans="21:29">
      <c r="U164" s="33"/>
      <c r="V164" s="19"/>
      <c r="W164" s="21"/>
      <c r="X164" s="9"/>
      <c r="Y164" s="10"/>
      <c r="Z164" s="34"/>
      <c r="AA164" s="35"/>
      <c r="AC164" s="36"/>
    </row>
    <row r="165" spans="21:29">
      <c r="U165" s="33"/>
      <c r="V165" s="19"/>
      <c r="W165" s="21"/>
      <c r="X165" s="122" t="str">
        <f>V168</f>
        <v>Dlouhý</v>
      </c>
      <c r="Y165" s="123"/>
      <c r="Z165" s="34"/>
      <c r="AA165" s="35"/>
      <c r="AC165" s="36"/>
    </row>
    <row r="166" spans="21:29">
      <c r="U166" s="33"/>
      <c r="V166" s="19"/>
      <c r="W166" s="21"/>
      <c r="X166" s="11" t="s">
        <v>16</v>
      </c>
      <c r="Y166" s="15"/>
      <c r="Z166" s="34"/>
      <c r="AA166" s="35"/>
      <c r="AC166" s="36"/>
    </row>
    <row r="167" spans="21:29">
      <c r="U167" s="33"/>
      <c r="V167" s="19"/>
      <c r="W167" s="21"/>
      <c r="X167" s="9"/>
      <c r="Y167" s="12"/>
      <c r="Z167" s="34"/>
      <c r="AA167" s="35"/>
      <c r="AC167" s="36"/>
    </row>
    <row r="168" spans="21:29">
      <c r="U168" s="33" t="s">
        <v>76</v>
      </c>
      <c r="V168" s="112" t="str">
        <f>IF(S54=3,L54,IF(S55=3,L55,IF(S56=3,L56,IF(S57=3,L57,"NEODEHRÁNO"))))</f>
        <v>Dlouhý</v>
      </c>
      <c r="W168" s="113"/>
      <c r="X168" s="9"/>
      <c r="Y168" s="9"/>
      <c r="Z168" s="34"/>
      <c r="AA168" s="35"/>
      <c r="AC168" s="36"/>
    </row>
    <row r="169" spans="21:29">
      <c r="U169" s="33"/>
      <c r="Z169" s="32"/>
      <c r="AA169" s="36"/>
      <c r="AC169" s="36"/>
    </row>
    <row r="170" spans="21:29">
      <c r="U170" s="33"/>
      <c r="Z170" s="32"/>
      <c r="AA170" s="36"/>
      <c r="AC170" s="36"/>
    </row>
    <row r="171" spans="21:29">
      <c r="U171" s="33"/>
      <c r="Z171" s="32"/>
      <c r="AA171" s="36"/>
      <c r="AB171" s="129" t="str">
        <f>Z159</f>
        <v>Bhuiyan</v>
      </c>
      <c r="AC171" s="136"/>
    </row>
    <row r="172" spans="21:29">
      <c r="U172" s="33"/>
      <c r="Z172" s="32"/>
      <c r="AA172" s="36"/>
    </row>
    <row r="173" spans="21:29">
      <c r="U173" s="33"/>
      <c r="Z173" s="32"/>
      <c r="AA173" s="36"/>
    </row>
    <row r="174" spans="21:29">
      <c r="U174" s="33" t="s">
        <v>22</v>
      </c>
      <c r="V174" s="134" t="str">
        <f>IF(S14=4,L14,IF(S15=4,L15,IF(S16=4,L16,IF(S17=4,L17,"NEODEHRÁNO"))))</f>
        <v>Bye</v>
      </c>
      <c r="W174" s="134"/>
      <c r="X174" s="9"/>
      <c r="Y174" s="9"/>
      <c r="Z174" s="34"/>
      <c r="AA174" s="35"/>
    </row>
    <row r="175" spans="21:29">
      <c r="U175" s="33"/>
      <c r="V175" s="19"/>
      <c r="W175" s="20"/>
      <c r="X175" s="9"/>
      <c r="Y175" s="9"/>
      <c r="Z175" s="34"/>
      <c r="AA175" s="35"/>
    </row>
    <row r="176" spans="21:29">
      <c r="U176" s="33"/>
      <c r="V176" s="19"/>
      <c r="W176" s="21"/>
      <c r="X176" s="9"/>
      <c r="Y176" s="9"/>
      <c r="Z176" s="34"/>
      <c r="AA176" s="35"/>
    </row>
    <row r="177" spans="21:27">
      <c r="U177" s="33"/>
      <c r="V177" s="19"/>
      <c r="W177" s="21"/>
      <c r="X177" s="120" t="str">
        <f>V180</f>
        <v>Winkler</v>
      </c>
      <c r="Y177" s="116"/>
      <c r="Z177" s="34"/>
      <c r="AA177" s="35"/>
    </row>
    <row r="178" spans="21:27">
      <c r="U178" s="33"/>
      <c r="V178" s="19"/>
      <c r="W178" s="21"/>
      <c r="X178" s="11" t="s">
        <v>16</v>
      </c>
      <c r="Y178" s="14"/>
      <c r="Z178" s="34"/>
      <c r="AA178" s="35"/>
    </row>
    <row r="179" spans="21:27">
      <c r="U179" s="33"/>
      <c r="V179" s="19"/>
      <c r="W179" s="21"/>
      <c r="X179" s="9"/>
      <c r="Y179" s="10"/>
      <c r="Z179" s="34"/>
      <c r="AA179" s="35"/>
    </row>
    <row r="180" spans="21:27">
      <c r="U180" s="33" t="s">
        <v>77</v>
      </c>
      <c r="V180" s="112" t="str">
        <f>IF(S64=3,L64,IF(S65=3,L65,IF(S66=3,L66,IF(S67=3,L67,"NEODEHRÁNO"))))</f>
        <v>Winkler</v>
      </c>
      <c r="W180" s="113"/>
      <c r="X180" s="9"/>
      <c r="Y180" s="10"/>
      <c r="Z180" s="34"/>
      <c r="AA180" s="35"/>
    </row>
    <row r="181" spans="21:27">
      <c r="U181" s="33"/>
      <c r="V181" s="19" t="s">
        <v>16</v>
      </c>
      <c r="W181" s="22"/>
      <c r="X181" s="12"/>
      <c r="Y181" s="10"/>
      <c r="Z181" s="34"/>
      <c r="AA181" s="35"/>
    </row>
    <row r="182" spans="21:27">
      <c r="U182" s="33"/>
      <c r="V182" s="19"/>
      <c r="W182" s="23"/>
      <c r="X182" s="12"/>
      <c r="Y182" s="10"/>
      <c r="Z182" s="34"/>
      <c r="AA182" s="35"/>
    </row>
    <row r="183" spans="21:27">
      <c r="U183" s="33"/>
      <c r="V183" s="19"/>
      <c r="W183" s="132"/>
      <c r="X183" s="132"/>
      <c r="Y183" s="10"/>
      <c r="Z183" s="117" t="str">
        <f>X189</f>
        <v>Josefik</v>
      </c>
      <c r="AA183" s="130"/>
    </row>
    <row r="184" spans="21:27">
      <c r="U184" s="33"/>
      <c r="V184" s="19"/>
      <c r="W184" s="131"/>
      <c r="X184" s="131"/>
      <c r="Y184" s="10"/>
      <c r="Z184" s="114"/>
      <c r="AA184" s="115"/>
    </row>
    <row r="185" spans="21:27">
      <c r="U185" s="33"/>
      <c r="V185" s="19"/>
      <c r="W185" s="19"/>
      <c r="X185" s="9"/>
      <c r="Y185" s="10"/>
      <c r="Z185" s="13"/>
      <c r="AA185" s="13"/>
    </row>
    <row r="186" spans="21:27">
      <c r="U186" s="33" t="s">
        <v>23</v>
      </c>
      <c r="V186" s="112" t="str">
        <f>IF(S5=4,L5,IF(S6=4,L6,IF(S7=4,L7,IF(S8=4,L8,"NEODEHRÁNO"))))</f>
        <v>Josefik</v>
      </c>
      <c r="W186" s="112"/>
      <c r="X186" s="9"/>
      <c r="Y186" s="10"/>
      <c r="Z186" s="13"/>
      <c r="AA186" s="13"/>
    </row>
    <row r="187" spans="21:27">
      <c r="U187" s="33"/>
      <c r="V187" s="19" t="s">
        <v>16</v>
      </c>
      <c r="W187" s="20"/>
      <c r="X187" s="9"/>
      <c r="Y187" s="10"/>
      <c r="Z187" s="13"/>
      <c r="AA187" s="13"/>
    </row>
    <row r="188" spans="21:27">
      <c r="U188" s="33"/>
      <c r="V188" s="19"/>
      <c r="W188" s="21"/>
      <c r="X188" s="9"/>
      <c r="Y188" s="10"/>
      <c r="Z188" s="13"/>
      <c r="AA188" s="13"/>
    </row>
    <row r="189" spans="21:27">
      <c r="U189" s="33"/>
      <c r="V189" s="19"/>
      <c r="W189" s="21"/>
      <c r="X189" s="122" t="str">
        <f>V186</f>
        <v>Josefik</v>
      </c>
      <c r="Y189" s="123"/>
      <c r="Z189" s="13"/>
      <c r="AA189" s="13"/>
    </row>
    <row r="190" spans="21:27">
      <c r="U190" s="33"/>
      <c r="V190" s="19"/>
      <c r="W190" s="21"/>
      <c r="X190" s="11" t="s">
        <v>16</v>
      </c>
      <c r="Y190" s="15"/>
      <c r="Z190" s="13"/>
      <c r="AA190" s="13"/>
    </row>
    <row r="191" spans="21:27">
      <c r="U191" s="33"/>
      <c r="V191" s="19"/>
      <c r="W191" s="21"/>
      <c r="X191" s="9"/>
      <c r="Y191" s="12"/>
      <c r="Z191" s="13"/>
      <c r="AA191" s="13"/>
    </row>
    <row r="192" spans="21:27">
      <c r="U192" s="33" t="s">
        <v>78</v>
      </c>
      <c r="V192" s="112" t="str">
        <f>IF(S74=3,L74,IF(S75=3,L75,IF(S76=3,L76,IF(S77=3,L77,"NEODEHRÁNO"))))</f>
        <v>Čaboun</v>
      </c>
      <c r="W192" s="113"/>
      <c r="X192" s="9"/>
      <c r="Y192" s="9"/>
      <c r="Z192" s="13"/>
      <c r="AA192" s="13"/>
    </row>
  </sheetData>
  <mergeCells count="113">
    <mergeCell ref="E1:S1"/>
    <mergeCell ref="B3:D3"/>
    <mergeCell ref="E3:G3"/>
    <mergeCell ref="H3:J3"/>
    <mergeCell ref="M3:O3"/>
    <mergeCell ref="Z37:AA37"/>
    <mergeCell ref="W38:X38"/>
    <mergeCell ref="Z38:AA38"/>
    <mergeCell ref="V40:W40"/>
    <mergeCell ref="M22:O22"/>
    <mergeCell ref="V22:W22"/>
    <mergeCell ref="M4:O4"/>
    <mergeCell ref="V4:W4"/>
    <mergeCell ref="X7:Y7"/>
    <mergeCell ref="V10:W10"/>
    <mergeCell ref="M12:O12"/>
    <mergeCell ref="M13:O13"/>
    <mergeCell ref="W13:X13"/>
    <mergeCell ref="U13:V13"/>
    <mergeCell ref="Z13:AA13"/>
    <mergeCell ref="W14:X14"/>
    <mergeCell ref="Z14:AA14"/>
    <mergeCell ref="V16:W16"/>
    <mergeCell ref="X19:Y19"/>
    <mergeCell ref="M42:O42"/>
    <mergeCell ref="M23:O23"/>
    <mergeCell ref="V28:W28"/>
    <mergeCell ref="X31:Y31"/>
    <mergeCell ref="M32:O32"/>
    <mergeCell ref="M33:O33"/>
    <mergeCell ref="V34:W34"/>
    <mergeCell ref="U37:V37"/>
    <mergeCell ref="W37:X37"/>
    <mergeCell ref="M43:O43"/>
    <mergeCell ref="X43:Y43"/>
    <mergeCell ref="V46:W46"/>
    <mergeCell ref="M52:O52"/>
    <mergeCell ref="M53:O53"/>
    <mergeCell ref="V53:W53"/>
    <mergeCell ref="Z49:AA49"/>
    <mergeCell ref="U62:V62"/>
    <mergeCell ref="X56:Y56"/>
    <mergeCell ref="V59:W59"/>
    <mergeCell ref="M62:O62"/>
    <mergeCell ref="W62:X62"/>
    <mergeCell ref="Z62:AA62"/>
    <mergeCell ref="Z86:AA86"/>
    <mergeCell ref="W87:X87"/>
    <mergeCell ref="Z87:AA87"/>
    <mergeCell ref="V65:W65"/>
    <mergeCell ref="X68:Y68"/>
    <mergeCell ref="V71:W71"/>
    <mergeCell ref="M63:O63"/>
    <mergeCell ref="W63:X63"/>
    <mergeCell ref="Z63:AA63"/>
    <mergeCell ref="V95:W95"/>
    <mergeCell ref="V101:W101"/>
    <mergeCell ref="X104:Y104"/>
    <mergeCell ref="V107:W107"/>
    <mergeCell ref="X80:Y80"/>
    <mergeCell ref="V83:W83"/>
    <mergeCell ref="W86:X86"/>
    <mergeCell ref="U86:V86"/>
    <mergeCell ref="M72:O72"/>
    <mergeCell ref="M73:O73"/>
    <mergeCell ref="V77:W77"/>
    <mergeCell ref="V89:W89"/>
    <mergeCell ref="X92:Y92"/>
    <mergeCell ref="W110:X110"/>
    <mergeCell ref="Z110:AA110"/>
    <mergeCell ref="W111:X111"/>
    <mergeCell ref="Z111:AA111"/>
    <mergeCell ref="V113:W113"/>
    <mergeCell ref="X116:Y116"/>
    <mergeCell ref="U134:V134"/>
    <mergeCell ref="V119:W119"/>
    <mergeCell ref="V125:W125"/>
    <mergeCell ref="X128:Y128"/>
    <mergeCell ref="V131:W131"/>
    <mergeCell ref="W134:X134"/>
    <mergeCell ref="X140:Y140"/>
    <mergeCell ref="V143:W143"/>
    <mergeCell ref="X153:Y153"/>
    <mergeCell ref="V156:W156"/>
    <mergeCell ref="W159:X159"/>
    <mergeCell ref="Z159:AA159"/>
    <mergeCell ref="W160:X160"/>
    <mergeCell ref="Z160:AA160"/>
    <mergeCell ref="Z134:AA134"/>
    <mergeCell ref="AB122:AC122"/>
    <mergeCell ref="AB171:AC171"/>
    <mergeCell ref="AB25:AC25"/>
    <mergeCell ref="AB74:AC74"/>
    <mergeCell ref="AD146:AE146"/>
    <mergeCell ref="AD49:AE49"/>
    <mergeCell ref="V150:W150"/>
    <mergeCell ref="V192:W192"/>
    <mergeCell ref="W183:X183"/>
    <mergeCell ref="Z183:AA183"/>
    <mergeCell ref="W184:X184"/>
    <mergeCell ref="Z184:AA184"/>
    <mergeCell ref="V186:W186"/>
    <mergeCell ref="X189:Y189"/>
    <mergeCell ref="V162:W162"/>
    <mergeCell ref="X165:Y165"/>
    <mergeCell ref="V168:W168"/>
    <mergeCell ref="V174:W174"/>
    <mergeCell ref="X177:Y177"/>
    <mergeCell ref="V180:W180"/>
    <mergeCell ref="U159:V159"/>
    <mergeCell ref="W135:X135"/>
    <mergeCell ref="Z135:AA135"/>
    <mergeCell ref="V137:W137"/>
  </mergeCells>
  <conditionalFormatting sqref="V4 V10 V16 V22">
    <cfRule type="expression" dxfId="87" priority="31" stopIfTrue="1">
      <formula>OR(AND(V4&lt;&gt;"Bye",V5="Bye"),W4=$G$5)</formula>
    </cfRule>
    <cfRule type="expression" dxfId="86" priority="32" stopIfTrue="1">
      <formula>W5=$G$5</formula>
    </cfRule>
  </conditionalFormatting>
  <conditionalFormatting sqref="V5 V11 V17">
    <cfRule type="expression" dxfId="85" priority="29" stopIfTrue="1">
      <formula>OR(AND(V5&lt;&gt;"Bye",V4="Bye"),W5=$G$5)</formula>
    </cfRule>
    <cfRule type="expression" dxfId="84" priority="30" stopIfTrue="1">
      <formula>W4=$G$5</formula>
    </cfRule>
  </conditionalFormatting>
  <conditionalFormatting sqref="V28 V34 V40 V46">
    <cfRule type="expression" dxfId="83" priority="27" stopIfTrue="1">
      <formula>OR(AND(V28&lt;&gt;"Bye",V29="Bye"),W28=$G$5)</formula>
    </cfRule>
    <cfRule type="expression" dxfId="82" priority="28" stopIfTrue="1">
      <formula>W29=$G$5</formula>
    </cfRule>
  </conditionalFormatting>
  <conditionalFormatting sqref="V29 V35 V41">
    <cfRule type="expression" dxfId="81" priority="25" stopIfTrue="1">
      <formula>OR(AND(V29&lt;&gt;"Bye",V28="Bye"),W29=$G$5)</formula>
    </cfRule>
    <cfRule type="expression" dxfId="80" priority="26" stopIfTrue="1">
      <formula>W28=$G$5</formula>
    </cfRule>
  </conditionalFormatting>
  <conditionalFormatting sqref="V53 V59 V65 V71">
    <cfRule type="expression" dxfId="79" priority="23" stopIfTrue="1">
      <formula>OR(AND(V53&lt;&gt;"Bye",V54="Bye"),W53=$G$5)</formula>
    </cfRule>
    <cfRule type="expression" dxfId="78" priority="24" stopIfTrue="1">
      <formula>W54=$G$5</formula>
    </cfRule>
  </conditionalFormatting>
  <conditionalFormatting sqref="V54 V60 V66">
    <cfRule type="expression" dxfId="77" priority="21" stopIfTrue="1">
      <formula>OR(AND(V54&lt;&gt;"Bye",V53="Bye"),W54=$G$5)</formula>
    </cfRule>
    <cfRule type="expression" dxfId="76" priority="22" stopIfTrue="1">
      <formula>W53=$G$5</formula>
    </cfRule>
  </conditionalFormatting>
  <conditionalFormatting sqref="V77 V83 V89 V95">
    <cfRule type="expression" dxfId="75" priority="19" stopIfTrue="1">
      <formula>OR(AND(V77&lt;&gt;"Bye",V78="Bye"),W77=$G$5)</formula>
    </cfRule>
    <cfRule type="expression" dxfId="74" priority="20" stopIfTrue="1">
      <formula>W78=$G$5</formula>
    </cfRule>
  </conditionalFormatting>
  <conditionalFormatting sqref="V78 V84 V90">
    <cfRule type="expression" dxfId="73" priority="17" stopIfTrue="1">
      <formula>OR(AND(V78&lt;&gt;"Bye",V77="Bye"),W78=$G$5)</formula>
    </cfRule>
    <cfRule type="expression" dxfId="72" priority="18" stopIfTrue="1">
      <formula>W77=$G$5</formula>
    </cfRule>
  </conditionalFormatting>
  <conditionalFormatting sqref="V101 V107 V113 V119">
    <cfRule type="expression" dxfId="71" priority="15" stopIfTrue="1">
      <formula>OR(AND(V101&lt;&gt;"Bye",V102="Bye"),W101=$G$5)</formula>
    </cfRule>
    <cfRule type="expression" dxfId="70" priority="16" stopIfTrue="1">
      <formula>W102=$G$5</formula>
    </cfRule>
  </conditionalFormatting>
  <conditionalFormatting sqref="V102 V108 V114">
    <cfRule type="expression" dxfId="69" priority="13" stopIfTrue="1">
      <formula>OR(AND(V102&lt;&gt;"Bye",V101="Bye"),W102=$G$5)</formula>
    </cfRule>
    <cfRule type="expression" dxfId="68" priority="14" stopIfTrue="1">
      <formula>W101=$G$5</formula>
    </cfRule>
  </conditionalFormatting>
  <conditionalFormatting sqref="V125 V131 V137 V143">
    <cfRule type="expression" dxfId="67" priority="11" stopIfTrue="1">
      <formula>OR(AND(V125&lt;&gt;"Bye",V126="Bye"),W125=$G$5)</formula>
    </cfRule>
    <cfRule type="expression" dxfId="66" priority="12" stopIfTrue="1">
      <formula>W126=$G$5</formula>
    </cfRule>
  </conditionalFormatting>
  <conditionalFormatting sqref="V126 V132 V138">
    <cfRule type="expression" dxfId="65" priority="9" stopIfTrue="1">
      <formula>OR(AND(V126&lt;&gt;"Bye",V125="Bye"),W126=$G$5)</formula>
    </cfRule>
    <cfRule type="expression" dxfId="64" priority="10" stopIfTrue="1">
      <formula>W125=$G$5</formula>
    </cfRule>
  </conditionalFormatting>
  <conditionalFormatting sqref="V150 V156 V162 V168">
    <cfRule type="expression" dxfId="63" priority="7" stopIfTrue="1">
      <formula>OR(AND(V150&lt;&gt;"Bye",V151="Bye"),W150=$G$5)</formula>
    </cfRule>
    <cfRule type="expression" dxfId="62" priority="8" stopIfTrue="1">
      <formula>W151=$G$5</formula>
    </cfRule>
  </conditionalFormatting>
  <conditionalFormatting sqref="V151 V157 V163">
    <cfRule type="expression" dxfId="61" priority="5" stopIfTrue="1">
      <formula>OR(AND(V151&lt;&gt;"Bye",V150="Bye"),W151=$G$5)</formula>
    </cfRule>
    <cfRule type="expression" dxfId="60" priority="6" stopIfTrue="1">
      <formula>W150=$G$5</formula>
    </cfRule>
  </conditionalFormatting>
  <conditionalFormatting sqref="V174 V180 V186 V192">
    <cfRule type="expression" dxfId="59" priority="3" stopIfTrue="1">
      <formula>OR(AND(V174&lt;&gt;"Bye",V175="Bye"),W174=$G$5)</formula>
    </cfRule>
    <cfRule type="expression" dxfId="58" priority="4" stopIfTrue="1">
      <formula>W175=$G$5</formula>
    </cfRule>
  </conditionalFormatting>
  <conditionalFormatting sqref="V175 V181 V187">
    <cfRule type="expression" dxfId="57" priority="1" stopIfTrue="1">
      <formula>OR(AND(V175&lt;&gt;"Bye",V174="Bye"),W175=$G$5)</formula>
    </cfRule>
    <cfRule type="expression" dxfId="56" priority="2" stopIfTrue="1">
      <formula>W174=$G$5</formula>
    </cfRule>
  </conditionalFormatting>
  <pageMargins left="0.70866141732283472" right="0.70866141732283472" top="0.78740157480314965" bottom="0.78740157480314965" header="0.31496062992125984" footer="0.31496062992125984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43"/>
  <sheetViews>
    <sheetView topLeftCell="C91" workbookViewId="0">
      <selection activeCell="AD98" sqref="AD98"/>
    </sheetView>
  </sheetViews>
  <sheetFormatPr defaultRowHeight="15"/>
  <cols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</cols>
  <sheetData>
    <row r="1" spans="1:27" ht="21">
      <c r="A1" s="79"/>
      <c r="B1" s="79" t="s">
        <v>82</v>
      </c>
      <c r="C1" s="30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7">
      <c r="A2" s="30"/>
      <c r="C2" s="30"/>
      <c r="E2" s="57"/>
      <c r="F2" s="57"/>
      <c r="G2" s="57"/>
      <c r="H2" s="57"/>
      <c r="I2" s="57"/>
      <c r="J2" s="57"/>
      <c r="K2" s="81"/>
      <c r="L2" s="77"/>
      <c r="M2" s="57"/>
      <c r="N2" s="57"/>
      <c r="O2" s="57"/>
      <c r="P2" s="57"/>
      <c r="Q2" s="57"/>
      <c r="R2" s="57"/>
      <c r="S2" s="57"/>
    </row>
    <row r="3" spans="1:27">
      <c r="A3" s="30"/>
      <c r="B3" s="135" t="s">
        <v>6</v>
      </c>
      <c r="C3" s="135"/>
      <c r="D3" s="135"/>
      <c r="E3" s="125" t="s">
        <v>4</v>
      </c>
      <c r="F3" s="125"/>
      <c r="G3" s="125"/>
      <c r="H3" s="125" t="s">
        <v>7</v>
      </c>
      <c r="I3" s="125"/>
      <c r="J3" s="125"/>
      <c r="K3" s="81"/>
      <c r="L3" s="75" t="s">
        <v>8</v>
      </c>
      <c r="M3" s="126"/>
      <c r="N3" s="126"/>
      <c r="O3" s="126"/>
      <c r="P3" s="57"/>
      <c r="Q3" s="57"/>
      <c r="R3" s="57"/>
      <c r="S3" s="57"/>
    </row>
    <row r="4" spans="1:27">
      <c r="A4" s="25" t="s">
        <v>0</v>
      </c>
      <c r="B4" s="8" t="s">
        <v>1</v>
      </c>
      <c r="C4" s="29" t="s">
        <v>3</v>
      </c>
      <c r="D4" s="8" t="s">
        <v>2</v>
      </c>
      <c r="E4" s="4" t="s">
        <v>1</v>
      </c>
      <c r="F4" s="4" t="s">
        <v>5</v>
      </c>
      <c r="G4" s="4" t="s">
        <v>2</v>
      </c>
      <c r="H4" s="4" t="s">
        <v>1</v>
      </c>
      <c r="I4" s="4" t="s">
        <v>5</v>
      </c>
      <c r="J4" s="4" t="s">
        <v>2</v>
      </c>
      <c r="K4" s="81"/>
      <c r="L4" s="4" t="s">
        <v>9</v>
      </c>
      <c r="M4" s="127" t="s">
        <v>10</v>
      </c>
      <c r="N4" s="127"/>
      <c r="O4" s="127"/>
      <c r="P4" s="73" t="s">
        <v>11</v>
      </c>
      <c r="Q4" s="4" t="s">
        <v>12</v>
      </c>
      <c r="R4" s="4" t="s">
        <v>13</v>
      </c>
      <c r="S4" s="4" t="s">
        <v>0</v>
      </c>
      <c r="U4" s="30" t="s">
        <v>17</v>
      </c>
      <c r="V4" s="134" t="str">
        <f>IF(S5=1,L5,IF(S6=1,L6,IF(S7=1,L7,IF(S8=1,L8,"NEODEHRÁNO"))))</f>
        <v>Homolková</v>
      </c>
      <c r="W4" s="134"/>
      <c r="X4" s="9"/>
      <c r="Y4" s="9"/>
      <c r="Z4" s="13"/>
      <c r="AA4" s="13"/>
    </row>
    <row r="5" spans="1:27">
      <c r="A5" s="30"/>
      <c r="B5" s="8" t="str">
        <f>L5</f>
        <v>Homolková</v>
      </c>
      <c r="C5" s="29" t="s">
        <v>3</v>
      </c>
      <c r="D5" s="8" t="str">
        <f>L8</f>
        <v>Mašková</v>
      </c>
      <c r="E5" s="4">
        <v>2</v>
      </c>
      <c r="F5" s="4" t="s">
        <v>5</v>
      </c>
      <c r="G5" s="4">
        <v>0</v>
      </c>
      <c r="H5" s="4">
        <v>22</v>
      </c>
      <c r="I5" s="4" t="s">
        <v>5</v>
      </c>
      <c r="J5" s="4">
        <v>3</v>
      </c>
      <c r="K5" s="81"/>
      <c r="L5" s="70" t="s">
        <v>181</v>
      </c>
      <c r="M5" s="4">
        <f>SUM(H5,H8,J10)</f>
        <v>66</v>
      </c>
      <c r="N5" s="57" t="s">
        <v>5</v>
      </c>
      <c r="O5" s="4">
        <f>SUM(J5,J8,H10)</f>
        <v>18</v>
      </c>
      <c r="P5" s="4">
        <f>M5-O5</f>
        <v>48</v>
      </c>
      <c r="Q5" s="4">
        <f>SUM(E5,E8,G10)</f>
        <v>6</v>
      </c>
      <c r="R5" s="4">
        <f>Q5+(P5/100)</f>
        <v>6.48</v>
      </c>
      <c r="S5" s="4">
        <f>RANK(R5,$R$5:$R$8,0)</f>
        <v>1</v>
      </c>
      <c r="U5" s="30"/>
      <c r="V5" s="19"/>
      <c r="W5" s="20"/>
      <c r="X5" s="9"/>
      <c r="Y5" s="9"/>
      <c r="Z5" s="13"/>
      <c r="AA5" s="13"/>
    </row>
    <row r="6" spans="1:27">
      <c r="A6" s="30"/>
      <c r="B6" s="8" t="str">
        <f>L6</f>
        <v>Nedvědová</v>
      </c>
      <c r="C6" s="29" t="s">
        <v>3</v>
      </c>
      <c r="D6" s="8" t="str">
        <f>L7</f>
        <v>Lányová</v>
      </c>
      <c r="E6" s="4">
        <v>2</v>
      </c>
      <c r="F6" s="4" t="s">
        <v>5</v>
      </c>
      <c r="G6" s="4">
        <v>0</v>
      </c>
      <c r="H6" s="4">
        <v>22</v>
      </c>
      <c r="I6" s="4" t="s">
        <v>5</v>
      </c>
      <c r="J6" s="4">
        <v>10</v>
      </c>
      <c r="K6" s="81"/>
      <c r="L6" s="51" t="s">
        <v>182</v>
      </c>
      <c r="M6" s="4">
        <f>SUM(H6,J8,H9)</f>
        <v>54</v>
      </c>
      <c r="N6" s="4" t="s">
        <v>5</v>
      </c>
      <c r="O6" s="4">
        <f>SUM(J6,H8,J9)</f>
        <v>38</v>
      </c>
      <c r="P6" s="4">
        <f t="shared" ref="P6:P8" si="0">M6-O6</f>
        <v>16</v>
      </c>
      <c r="Q6" s="4">
        <f>SUM(E6,G8,E9)</f>
        <v>4</v>
      </c>
      <c r="R6" s="4">
        <f t="shared" ref="R6:R8" si="1">Q6+(P6/100)</f>
        <v>4.16</v>
      </c>
      <c r="S6" s="4">
        <f t="shared" ref="S6:S8" si="2">RANK(R6,$R$5:$R$8,0)</f>
        <v>2</v>
      </c>
      <c r="U6" s="30"/>
      <c r="V6" s="19"/>
      <c r="W6" s="21"/>
      <c r="X6" s="9"/>
      <c r="Y6" s="9"/>
      <c r="Z6" s="13"/>
      <c r="AA6" s="13"/>
    </row>
    <row r="7" spans="1:27">
      <c r="A7" s="30"/>
      <c r="B7" s="8" t="str">
        <f>L8</f>
        <v>Mašková</v>
      </c>
      <c r="C7" s="29" t="s">
        <v>3</v>
      </c>
      <c r="D7" s="8" t="str">
        <f>L7</f>
        <v>Lányová</v>
      </c>
      <c r="E7" s="4">
        <v>0</v>
      </c>
      <c r="F7" s="4" t="s">
        <v>5</v>
      </c>
      <c r="G7" s="4">
        <v>2</v>
      </c>
      <c r="H7" s="4">
        <v>6</v>
      </c>
      <c r="I7" s="4" t="s">
        <v>5</v>
      </c>
      <c r="J7" s="4">
        <v>22</v>
      </c>
      <c r="K7" s="81"/>
      <c r="L7" s="51" t="s">
        <v>183</v>
      </c>
      <c r="M7" s="4">
        <f>SUM(J6,J7,H10)</f>
        <v>37</v>
      </c>
      <c r="N7" s="4" t="s">
        <v>5</v>
      </c>
      <c r="O7" s="4">
        <f>SUM(H6,H7,J10)</f>
        <v>50</v>
      </c>
      <c r="P7" s="4">
        <f t="shared" si="0"/>
        <v>-13</v>
      </c>
      <c r="Q7" s="4">
        <f>SUM(G6,G7,E10)</f>
        <v>2</v>
      </c>
      <c r="R7" s="4">
        <f t="shared" si="1"/>
        <v>1.87</v>
      </c>
      <c r="S7" s="4">
        <f t="shared" si="2"/>
        <v>3</v>
      </c>
      <c r="U7" s="30"/>
      <c r="V7" s="19"/>
      <c r="W7" s="38"/>
      <c r="X7" s="120" t="str">
        <f>V4</f>
        <v>Homolková</v>
      </c>
      <c r="Y7" s="116"/>
      <c r="Z7" s="13"/>
      <c r="AA7" s="13"/>
    </row>
    <row r="8" spans="1:27">
      <c r="A8" s="30"/>
      <c r="B8" s="8" t="str">
        <f>L5</f>
        <v>Homolková</v>
      </c>
      <c r="C8" s="29" t="s">
        <v>3</v>
      </c>
      <c r="D8" s="8" t="str">
        <f>L6</f>
        <v>Nedvědová</v>
      </c>
      <c r="E8" s="4">
        <v>2</v>
      </c>
      <c r="F8" s="4" t="s">
        <v>5</v>
      </c>
      <c r="G8" s="4">
        <v>0</v>
      </c>
      <c r="H8" s="4">
        <v>22</v>
      </c>
      <c r="I8" s="4" t="s">
        <v>5</v>
      </c>
      <c r="J8" s="4">
        <v>10</v>
      </c>
      <c r="K8" s="81"/>
      <c r="L8" s="69" t="s">
        <v>184</v>
      </c>
      <c r="M8" s="4">
        <f>SUM(J5,H7,J9)</f>
        <v>15</v>
      </c>
      <c r="N8" s="4" t="s">
        <v>5</v>
      </c>
      <c r="O8" s="4">
        <f>SUM(H5,J7,H9)</f>
        <v>66</v>
      </c>
      <c r="P8" s="4">
        <f t="shared" si="0"/>
        <v>-51</v>
      </c>
      <c r="Q8" s="4">
        <f>SUM(G5,E7,G9)</f>
        <v>0</v>
      </c>
      <c r="R8" s="4">
        <f t="shared" si="1"/>
        <v>-0.51</v>
      </c>
      <c r="S8" s="4">
        <f t="shared" si="2"/>
        <v>4</v>
      </c>
      <c r="U8" s="30"/>
      <c r="V8" s="19"/>
      <c r="W8" s="21"/>
      <c r="X8" s="11"/>
      <c r="Y8" s="14"/>
      <c r="Z8" s="13"/>
      <c r="AA8" s="13"/>
    </row>
    <row r="9" spans="1:27">
      <c r="A9" s="30"/>
      <c r="B9" s="8" t="str">
        <f>L6</f>
        <v>Nedvědová</v>
      </c>
      <c r="C9" s="29" t="s">
        <v>3</v>
      </c>
      <c r="D9" s="8" t="str">
        <f>L8</f>
        <v>Mašková</v>
      </c>
      <c r="E9" s="4">
        <v>2</v>
      </c>
      <c r="F9" s="4" t="s">
        <v>5</v>
      </c>
      <c r="G9" s="4">
        <v>0</v>
      </c>
      <c r="H9" s="4">
        <v>22</v>
      </c>
      <c r="I9" s="4" t="s">
        <v>5</v>
      </c>
      <c r="J9" s="4">
        <v>6</v>
      </c>
      <c r="K9" s="81"/>
      <c r="L9" s="77"/>
      <c r="M9" s="76">
        <f>SUM(M5:M8)</f>
        <v>172</v>
      </c>
      <c r="N9" s="82">
        <f>M9-O9</f>
        <v>0</v>
      </c>
      <c r="O9" s="76">
        <f>SUM(O5:O8)</f>
        <v>172</v>
      </c>
      <c r="P9" s="57"/>
      <c r="Q9" s="57"/>
      <c r="R9" s="57"/>
      <c r="S9" s="57"/>
      <c r="U9" s="30"/>
      <c r="V9" s="19"/>
      <c r="W9" s="21"/>
      <c r="X9" s="9"/>
      <c r="Y9" s="10"/>
      <c r="Z9" s="13"/>
      <c r="AA9" s="13"/>
    </row>
    <row r="10" spans="1:27">
      <c r="A10" s="30"/>
      <c r="B10" s="8" t="str">
        <f>L7</f>
        <v>Lányová</v>
      </c>
      <c r="C10" s="29" t="s">
        <v>3</v>
      </c>
      <c r="D10" s="8" t="str">
        <f>L5</f>
        <v>Homolková</v>
      </c>
      <c r="E10" s="4">
        <v>0</v>
      </c>
      <c r="F10" s="4" t="s">
        <v>5</v>
      </c>
      <c r="G10" s="4">
        <v>2</v>
      </c>
      <c r="H10" s="4">
        <v>5</v>
      </c>
      <c r="I10" s="4" t="s">
        <v>5</v>
      </c>
      <c r="J10" s="4">
        <v>22</v>
      </c>
      <c r="K10" s="81"/>
      <c r="L10" s="77"/>
      <c r="M10" s="57"/>
      <c r="N10" s="57"/>
      <c r="O10" s="57"/>
      <c r="P10" s="57"/>
      <c r="Q10" s="57"/>
      <c r="R10" s="57"/>
      <c r="S10" s="57"/>
      <c r="U10" s="30" t="s">
        <v>64</v>
      </c>
      <c r="V10" s="112" t="str">
        <f>IF(S40=2,L40,IF(S41=2,L41,IF(S42=2,L42,IF(S43=2,L43,IF(S44=2,L44,"NEODEHRÁNO")))))</f>
        <v>Mocková</v>
      </c>
      <c r="W10" s="113"/>
      <c r="X10" s="9"/>
      <c r="Y10" s="10"/>
      <c r="Z10" s="13"/>
      <c r="AA10" s="13"/>
    </row>
    <row r="11" spans="1:27">
      <c r="A11" s="30"/>
      <c r="B11" s="8"/>
      <c r="C11" s="29"/>
      <c r="D11" s="8"/>
      <c r="E11" s="4"/>
      <c r="F11" s="4"/>
      <c r="G11" s="4"/>
      <c r="H11" s="4"/>
      <c r="I11" s="4"/>
      <c r="J11" s="4"/>
      <c r="K11" s="81"/>
      <c r="L11" s="77"/>
      <c r="M11" s="57"/>
      <c r="N11" s="57"/>
      <c r="O11" s="57"/>
      <c r="P11" s="57"/>
      <c r="Q11" s="57"/>
      <c r="R11" s="57"/>
      <c r="S11" s="57"/>
      <c r="U11" s="30"/>
      <c r="V11" s="19"/>
      <c r="W11" s="22"/>
      <c r="X11" s="12"/>
      <c r="Y11" s="10"/>
      <c r="Z11" s="13"/>
      <c r="AA11" s="13"/>
    </row>
    <row r="12" spans="1:27">
      <c r="B12" s="8"/>
      <c r="C12" s="29"/>
      <c r="D12" s="8"/>
      <c r="E12" s="4"/>
      <c r="F12" s="4"/>
      <c r="G12" s="4"/>
      <c r="H12" s="4"/>
      <c r="I12" s="4"/>
      <c r="J12" s="4"/>
      <c r="K12" s="81"/>
      <c r="L12" s="75" t="s">
        <v>15</v>
      </c>
      <c r="M12" s="126"/>
      <c r="N12" s="126"/>
      <c r="O12" s="126"/>
      <c r="P12" s="57"/>
      <c r="Q12" s="57"/>
      <c r="R12" s="57"/>
      <c r="S12" s="57"/>
      <c r="U12" s="30"/>
      <c r="V12" s="19"/>
      <c r="W12" s="23"/>
      <c r="X12" s="12"/>
      <c r="Y12" s="10"/>
      <c r="Z12" s="13"/>
      <c r="AA12" s="13"/>
    </row>
    <row r="13" spans="1:27">
      <c r="B13" s="8"/>
      <c r="C13" s="29"/>
      <c r="D13" s="8"/>
      <c r="E13" s="4"/>
      <c r="F13" s="4"/>
      <c r="G13" s="4"/>
      <c r="H13" s="4"/>
      <c r="I13" s="4"/>
      <c r="J13" s="4"/>
      <c r="K13" s="81"/>
      <c r="L13" s="4" t="s">
        <v>9</v>
      </c>
      <c r="M13" s="127" t="s">
        <v>10</v>
      </c>
      <c r="N13" s="127"/>
      <c r="O13" s="127"/>
      <c r="P13" s="73" t="s">
        <v>11</v>
      </c>
      <c r="Q13" s="4" t="s">
        <v>12</v>
      </c>
      <c r="R13" s="4" t="s">
        <v>13</v>
      </c>
      <c r="S13" s="4" t="s">
        <v>0</v>
      </c>
      <c r="U13" s="128" t="str">
        <f>V16</f>
        <v>Míšková</v>
      </c>
      <c r="V13" s="128"/>
      <c r="W13" s="132"/>
      <c r="X13" s="132"/>
      <c r="Y13" s="10"/>
      <c r="Z13" s="117" t="str">
        <f>X7</f>
        <v>Homolková</v>
      </c>
      <c r="AA13" s="118"/>
    </row>
    <row r="14" spans="1:27">
      <c r="B14" s="8" t="str">
        <f>L14</f>
        <v>Janošová</v>
      </c>
      <c r="C14" s="29" t="s">
        <v>3</v>
      </c>
      <c r="D14" s="8" t="str">
        <f>L18</f>
        <v>Míšková</v>
      </c>
      <c r="E14" s="4">
        <v>1</v>
      </c>
      <c r="F14" s="4" t="s">
        <v>5</v>
      </c>
      <c r="G14" s="4">
        <v>1</v>
      </c>
      <c r="H14" s="4">
        <v>16</v>
      </c>
      <c r="I14" s="4" t="s">
        <v>5</v>
      </c>
      <c r="J14" s="4">
        <v>21</v>
      </c>
      <c r="K14" s="81"/>
      <c r="L14" s="69" t="s">
        <v>176</v>
      </c>
      <c r="M14" s="4">
        <f>SUM(H14,H17,H19,H22)</f>
        <v>82</v>
      </c>
      <c r="N14" s="57" t="s">
        <v>5</v>
      </c>
      <c r="O14" s="4">
        <f>SUM(J14,J17,J19,J22)</f>
        <v>35</v>
      </c>
      <c r="P14" s="4">
        <f>M14-O14</f>
        <v>47</v>
      </c>
      <c r="Q14" s="4">
        <f>SUM(E14,E17,E19,E22)</f>
        <v>7</v>
      </c>
      <c r="R14" s="4">
        <f>Q14+(P14/100)</f>
        <v>7.47</v>
      </c>
      <c r="S14" s="4">
        <f>RANK(R14,$R$14:$R$18,0)</f>
        <v>2</v>
      </c>
      <c r="U14" s="30"/>
      <c r="V14" s="19"/>
      <c r="W14" s="131"/>
      <c r="X14" s="131"/>
      <c r="Y14" s="10"/>
      <c r="Z14" s="114"/>
      <c r="AA14" s="133"/>
    </row>
    <row r="15" spans="1:27">
      <c r="B15" s="8" t="str">
        <f>L15</f>
        <v>Dolejšová</v>
      </c>
      <c r="C15" s="29" t="s">
        <v>3</v>
      </c>
      <c r="D15" s="8" t="str">
        <f>L17</f>
        <v>Mátlová</v>
      </c>
      <c r="E15" s="4">
        <v>2</v>
      </c>
      <c r="F15" s="4" t="s">
        <v>5</v>
      </c>
      <c r="G15" s="4">
        <v>0</v>
      </c>
      <c r="H15" s="4">
        <v>22</v>
      </c>
      <c r="I15" s="4" t="s">
        <v>5</v>
      </c>
      <c r="J15" s="4">
        <v>7</v>
      </c>
      <c r="K15" s="81"/>
      <c r="L15" s="69" t="s">
        <v>177</v>
      </c>
      <c r="M15" s="4">
        <f>SUM(H15,H18,H20,J22)</f>
        <v>48</v>
      </c>
      <c r="N15" s="4" t="s">
        <v>5</v>
      </c>
      <c r="O15" s="4">
        <f>SUM(J15,J18,H22,J20)</f>
        <v>73</v>
      </c>
      <c r="P15" s="4">
        <f t="shared" ref="P15:P17" si="3">M15-O15</f>
        <v>-25</v>
      </c>
      <c r="Q15" s="4">
        <f>SUM(E15,E18,E20,G22)</f>
        <v>2</v>
      </c>
      <c r="R15" s="4">
        <f t="shared" ref="R15:R17" si="4">Q15+(P15/100)</f>
        <v>1.75</v>
      </c>
      <c r="S15" s="4">
        <f t="shared" ref="S15:S18" si="5">RANK(R15,$R$14:$R$18,0)</f>
        <v>4</v>
      </c>
      <c r="U15" s="30"/>
      <c r="V15" s="19"/>
      <c r="W15" s="19"/>
      <c r="X15" s="9"/>
      <c r="Y15" s="10"/>
      <c r="Z15" s="34"/>
      <c r="AA15" s="35"/>
    </row>
    <row r="16" spans="1:27">
      <c r="B16" s="8" t="str">
        <f>L16</f>
        <v>Kepková</v>
      </c>
      <c r="C16" s="29" t="s">
        <v>3</v>
      </c>
      <c r="D16" s="8" t="str">
        <f>L18</f>
        <v>Míšková</v>
      </c>
      <c r="E16" s="4">
        <v>0</v>
      </c>
      <c r="F16" s="4" t="s">
        <v>5</v>
      </c>
      <c r="G16" s="4">
        <v>2</v>
      </c>
      <c r="H16" s="4">
        <v>3</v>
      </c>
      <c r="I16" s="4" t="s">
        <v>5</v>
      </c>
      <c r="J16" s="4">
        <v>22</v>
      </c>
      <c r="K16" s="81"/>
      <c r="L16" s="69" t="s">
        <v>178</v>
      </c>
      <c r="M16" s="4">
        <f>SUM(H23,H16,J19,J20)</f>
        <v>51</v>
      </c>
      <c r="N16" s="4" t="s">
        <v>5</v>
      </c>
      <c r="O16" s="4">
        <f>SUM(J16,J23,H20,H19)</f>
        <v>67</v>
      </c>
      <c r="P16" s="4">
        <f t="shared" si="3"/>
        <v>-16</v>
      </c>
      <c r="Q16" s="4">
        <f>SUM(E16,E23,G20,G19)</f>
        <v>4</v>
      </c>
      <c r="R16" s="4">
        <f t="shared" si="4"/>
        <v>3.84</v>
      </c>
      <c r="S16" s="4">
        <f>RANK(R16,$R$14:$R$18,0)</f>
        <v>3</v>
      </c>
      <c r="U16" s="30" t="s">
        <v>20</v>
      </c>
      <c r="V16" s="112" t="str">
        <f>IF(S14=1,L14,IF(S15=1,L15,IF(S16=1,L16,IF(S17=1,L17,IF(S18=1,L18,"NEODEHRÁNO")))))</f>
        <v>Míšková</v>
      </c>
      <c r="W16" s="112"/>
      <c r="X16" s="9"/>
      <c r="Y16" s="10"/>
      <c r="Z16" s="34"/>
      <c r="AA16" s="35"/>
    </row>
    <row r="17" spans="2:29">
      <c r="B17" s="8" t="str">
        <f>L14</f>
        <v>Janošová</v>
      </c>
      <c r="C17" s="29" t="s">
        <v>3</v>
      </c>
      <c r="D17" s="8" t="str">
        <f>L17</f>
        <v>Mátlová</v>
      </c>
      <c r="E17" s="4">
        <v>2</v>
      </c>
      <c r="F17" s="4" t="s">
        <v>5</v>
      </c>
      <c r="G17" s="4">
        <v>0</v>
      </c>
      <c r="H17" s="4">
        <v>22</v>
      </c>
      <c r="I17" s="4" t="s">
        <v>5</v>
      </c>
      <c r="J17" s="4">
        <v>4</v>
      </c>
      <c r="K17" s="81"/>
      <c r="L17" s="70" t="s">
        <v>179</v>
      </c>
      <c r="M17" s="4">
        <f>SUM(H21,J15,J17,J23)</f>
        <v>22</v>
      </c>
      <c r="N17" s="4" t="s">
        <v>5</v>
      </c>
      <c r="O17" s="4">
        <f>SUM(H15,H17,H23,J21)</f>
        <v>88</v>
      </c>
      <c r="P17" s="4">
        <f t="shared" si="3"/>
        <v>-66</v>
      </c>
      <c r="Q17" s="4">
        <f>SUM(E21,G15,G17,G23)</f>
        <v>0</v>
      </c>
      <c r="R17" s="4">
        <f t="shared" si="4"/>
        <v>-0.66</v>
      </c>
      <c r="S17" s="4">
        <f t="shared" si="5"/>
        <v>5</v>
      </c>
      <c r="U17" s="30"/>
      <c r="V17" s="19"/>
      <c r="W17" s="20"/>
      <c r="X17" s="9"/>
      <c r="Y17" s="10"/>
      <c r="Z17" s="34"/>
      <c r="AA17" s="35"/>
    </row>
    <row r="18" spans="2:29">
      <c r="B18" s="8" t="str">
        <f>L15</f>
        <v>Dolejšová</v>
      </c>
      <c r="C18" s="29" t="s">
        <v>3</v>
      </c>
      <c r="D18" s="8" t="str">
        <f>L18</f>
        <v>Míšková</v>
      </c>
      <c r="E18" s="4">
        <v>0</v>
      </c>
      <c r="F18" s="4" t="s">
        <v>5</v>
      </c>
      <c r="G18" s="4">
        <v>2</v>
      </c>
      <c r="H18" s="4">
        <v>6</v>
      </c>
      <c r="I18" s="4" t="s">
        <v>5</v>
      </c>
      <c r="J18" s="4">
        <v>22</v>
      </c>
      <c r="K18" s="81"/>
      <c r="L18" s="69" t="s">
        <v>180</v>
      </c>
      <c r="M18" s="4">
        <f>SUM(J14,J16,J18,J21)</f>
        <v>87</v>
      </c>
      <c r="N18" s="4" t="s">
        <v>5</v>
      </c>
      <c r="O18" s="4">
        <f>SUM(H14,H16,H18,H21)</f>
        <v>27</v>
      </c>
      <c r="P18" s="4">
        <f t="shared" ref="P18" si="6">M18-O18</f>
        <v>60</v>
      </c>
      <c r="Q18" s="4">
        <f>SUM(G14,G16,G18,G21)</f>
        <v>7</v>
      </c>
      <c r="R18" s="4">
        <f t="shared" ref="R18" si="7">Q18+(P18/100)</f>
        <v>7.6</v>
      </c>
      <c r="S18" s="4">
        <f t="shared" si="5"/>
        <v>1</v>
      </c>
      <c r="U18" s="30"/>
      <c r="V18" s="19"/>
      <c r="W18" s="21"/>
      <c r="X18" s="9"/>
      <c r="Y18" s="10"/>
      <c r="Z18" s="34"/>
      <c r="AA18" s="35"/>
    </row>
    <row r="19" spans="2:29">
      <c r="B19" s="8" t="str">
        <f>L14</f>
        <v>Janošová</v>
      </c>
      <c r="C19" s="29" t="s">
        <v>3</v>
      </c>
      <c r="D19" s="8" t="str">
        <f>L16</f>
        <v>Kepková</v>
      </c>
      <c r="E19" s="4">
        <v>2</v>
      </c>
      <c r="F19" s="4" t="s">
        <v>5</v>
      </c>
      <c r="G19" s="4">
        <v>0</v>
      </c>
      <c r="H19" s="4">
        <v>22</v>
      </c>
      <c r="I19" s="4" t="s">
        <v>5</v>
      </c>
      <c r="J19" s="4">
        <v>4</v>
      </c>
      <c r="K19" s="81"/>
      <c r="L19" s="77"/>
      <c r="M19" s="76">
        <f>SUM(M14:M18)</f>
        <v>290</v>
      </c>
      <c r="N19" s="82">
        <f>M19-O19</f>
        <v>0</v>
      </c>
      <c r="O19" s="76">
        <f>SUM(O14:O18)</f>
        <v>290</v>
      </c>
      <c r="P19" s="57"/>
      <c r="Q19" s="57"/>
      <c r="R19" s="57"/>
      <c r="S19" s="57"/>
      <c r="U19" s="30"/>
      <c r="V19" s="19"/>
      <c r="W19" s="21"/>
      <c r="X19" s="122" t="str">
        <f>V22</f>
        <v>Antošová</v>
      </c>
      <c r="Y19" s="123"/>
      <c r="Z19" s="34"/>
      <c r="AA19" s="35"/>
    </row>
    <row r="20" spans="2:29">
      <c r="B20" s="8" t="str">
        <f>L15</f>
        <v>Dolejšová</v>
      </c>
      <c r="C20" s="29" t="s">
        <v>3</v>
      </c>
      <c r="D20" s="8" t="str">
        <f>L16</f>
        <v>Kepková</v>
      </c>
      <c r="E20" s="4">
        <v>0</v>
      </c>
      <c r="F20" s="4" t="s">
        <v>5</v>
      </c>
      <c r="G20" s="4">
        <v>2</v>
      </c>
      <c r="H20" s="4">
        <v>14</v>
      </c>
      <c r="I20" s="4" t="s">
        <v>5</v>
      </c>
      <c r="J20" s="4">
        <v>22</v>
      </c>
      <c r="K20" s="81"/>
      <c r="L20" s="77"/>
      <c r="M20" s="57"/>
      <c r="N20" s="57"/>
      <c r="O20" s="57"/>
      <c r="P20" s="57"/>
      <c r="Q20" s="57"/>
      <c r="R20" s="57"/>
      <c r="S20" s="57"/>
      <c r="U20" s="30"/>
      <c r="V20" s="19"/>
      <c r="W20" s="21"/>
      <c r="X20" s="11"/>
      <c r="Y20" s="15"/>
      <c r="Z20" s="34"/>
      <c r="AA20" s="35"/>
    </row>
    <row r="21" spans="2:29">
      <c r="B21" s="8" t="str">
        <f>L17</f>
        <v>Mátlová</v>
      </c>
      <c r="C21" s="29" t="s">
        <v>3</v>
      </c>
      <c r="D21" s="8" t="str">
        <f>L18</f>
        <v>Míšková</v>
      </c>
      <c r="E21" s="4">
        <v>0</v>
      </c>
      <c r="F21" s="4" t="s">
        <v>5</v>
      </c>
      <c r="G21" s="4">
        <v>2</v>
      </c>
      <c r="H21" s="4">
        <v>2</v>
      </c>
      <c r="I21" s="4" t="s">
        <v>5</v>
      </c>
      <c r="J21" s="4">
        <v>22</v>
      </c>
      <c r="K21" s="81"/>
      <c r="L21" s="77"/>
      <c r="M21" s="57"/>
      <c r="N21" s="57"/>
      <c r="O21" s="57"/>
      <c r="P21" s="57"/>
      <c r="Q21" s="57"/>
      <c r="R21" s="57"/>
      <c r="S21" s="57"/>
      <c r="U21" s="30"/>
      <c r="V21" s="19"/>
      <c r="W21" s="21"/>
      <c r="X21" s="9"/>
      <c r="Y21" s="12"/>
      <c r="Z21" s="34"/>
      <c r="AA21" s="35"/>
    </row>
    <row r="22" spans="2:29">
      <c r="B22" s="8" t="str">
        <f>L14</f>
        <v>Janošová</v>
      </c>
      <c r="C22" s="29" t="s">
        <v>3</v>
      </c>
      <c r="D22" s="8" t="str">
        <f>L15</f>
        <v>Dolejšová</v>
      </c>
      <c r="E22" s="4">
        <v>2</v>
      </c>
      <c r="F22" s="4" t="s">
        <v>5</v>
      </c>
      <c r="G22" s="4">
        <v>0</v>
      </c>
      <c r="H22" s="4">
        <v>22</v>
      </c>
      <c r="I22" s="4" t="s">
        <v>5</v>
      </c>
      <c r="J22" s="4">
        <v>6</v>
      </c>
      <c r="K22" s="81"/>
      <c r="L22" s="81"/>
      <c r="M22" s="81"/>
      <c r="N22" s="81"/>
      <c r="O22" s="81"/>
      <c r="P22" s="81"/>
      <c r="Q22" s="81"/>
      <c r="R22" s="81"/>
      <c r="S22" s="81"/>
      <c r="U22" s="2" t="s">
        <v>55</v>
      </c>
      <c r="V22" s="112" t="str">
        <f>IF(S27=2,L27,IF(S28=2,L28,IF(S29=2,L29,IF(S30=2,L30,IF(S31=2,L31,"NEODEHRÁNO")))))</f>
        <v>Antošová</v>
      </c>
      <c r="W22" s="113"/>
      <c r="X22" s="9"/>
      <c r="Y22" s="9"/>
      <c r="Z22" s="34"/>
      <c r="AA22" s="35"/>
    </row>
    <row r="23" spans="2:29">
      <c r="B23" s="8" t="str">
        <f>L16</f>
        <v>Kepková</v>
      </c>
      <c r="C23" s="29" t="s">
        <v>3</v>
      </c>
      <c r="D23" s="8" t="str">
        <f>L17</f>
        <v>Mátlová</v>
      </c>
      <c r="E23" s="4">
        <v>2</v>
      </c>
      <c r="F23" s="4" t="s">
        <v>5</v>
      </c>
      <c r="G23" s="4">
        <v>0</v>
      </c>
      <c r="H23" s="4">
        <v>22</v>
      </c>
      <c r="I23" s="4" t="s">
        <v>5</v>
      </c>
      <c r="J23" s="4">
        <v>9</v>
      </c>
      <c r="K23" s="81"/>
      <c r="L23" s="81"/>
      <c r="M23" s="81"/>
      <c r="N23" s="81"/>
      <c r="O23" s="81"/>
      <c r="P23" s="81"/>
      <c r="Q23" s="81"/>
      <c r="R23" s="81"/>
      <c r="S23" s="81"/>
      <c r="U23" s="30"/>
      <c r="Z23" s="32"/>
      <c r="AA23" s="36"/>
    </row>
    <row r="24" spans="2:29">
      <c r="B24" s="8"/>
      <c r="C24" s="29"/>
      <c r="D24" s="8"/>
      <c r="E24" s="4"/>
      <c r="F24" s="4"/>
      <c r="G24" s="4"/>
      <c r="H24" s="4"/>
      <c r="I24" s="4"/>
      <c r="J24" s="4"/>
      <c r="K24" s="81"/>
      <c r="L24" s="77"/>
      <c r="M24" s="57"/>
      <c r="N24" s="57"/>
      <c r="O24" s="57"/>
      <c r="P24" s="57"/>
      <c r="Q24" s="57"/>
      <c r="R24" s="57"/>
      <c r="S24" s="57"/>
      <c r="U24" s="30"/>
      <c r="Z24" s="32"/>
      <c r="AA24" s="36"/>
    </row>
    <row r="25" spans="2:29">
      <c r="B25" s="8"/>
      <c r="C25" s="29"/>
      <c r="D25" s="8"/>
      <c r="E25" s="4"/>
      <c r="F25" s="4"/>
      <c r="G25" s="4"/>
      <c r="H25" s="4"/>
      <c r="I25" s="4"/>
      <c r="J25" s="4"/>
      <c r="K25" s="81"/>
      <c r="L25" s="75" t="s">
        <v>46</v>
      </c>
      <c r="M25" s="126"/>
      <c r="N25" s="126"/>
      <c r="O25" s="126"/>
      <c r="P25" s="57"/>
      <c r="Q25" s="57"/>
      <c r="R25" s="57"/>
      <c r="S25" s="57"/>
      <c r="U25" s="30"/>
      <c r="Y25" s="128" t="str">
        <f>X43</f>
        <v>Bednářová</v>
      </c>
      <c r="Z25" s="128"/>
      <c r="AA25" s="36"/>
      <c r="AB25" s="129" t="str">
        <f>Z13</f>
        <v>Homolková</v>
      </c>
      <c r="AC25" s="128"/>
    </row>
    <row r="26" spans="2:29">
      <c r="B26" s="8"/>
      <c r="C26" s="29"/>
      <c r="D26" s="8"/>
      <c r="E26" s="4"/>
      <c r="F26" s="4"/>
      <c r="G26" s="4"/>
      <c r="H26" s="4"/>
      <c r="I26" s="4"/>
      <c r="J26" s="4"/>
      <c r="K26" s="81"/>
      <c r="L26" s="4" t="s">
        <v>9</v>
      </c>
      <c r="M26" s="127" t="s">
        <v>10</v>
      </c>
      <c r="N26" s="127"/>
      <c r="O26" s="127"/>
      <c r="P26" s="73" t="s">
        <v>11</v>
      </c>
      <c r="Q26" s="4" t="s">
        <v>12</v>
      </c>
      <c r="R26" s="4" t="s">
        <v>13</v>
      </c>
      <c r="S26" s="4" t="s">
        <v>0</v>
      </c>
      <c r="U26" s="30"/>
      <c r="Z26" s="32"/>
      <c r="AA26" s="36"/>
    </row>
    <row r="27" spans="2:29">
      <c r="B27" s="8" t="str">
        <f>L27</f>
        <v>Antošová</v>
      </c>
      <c r="C27" s="29" t="s">
        <v>3</v>
      </c>
      <c r="D27" s="8" t="str">
        <f>L31</f>
        <v>Procházková</v>
      </c>
      <c r="E27" s="4">
        <v>2</v>
      </c>
      <c r="F27" s="4" t="s">
        <v>5</v>
      </c>
      <c r="G27" s="4">
        <v>0</v>
      </c>
      <c r="H27" s="4">
        <v>22</v>
      </c>
      <c r="I27" s="4" t="s">
        <v>5</v>
      </c>
      <c r="J27" s="4">
        <v>4</v>
      </c>
      <c r="K27" s="81"/>
      <c r="L27" s="69" t="s">
        <v>185</v>
      </c>
      <c r="M27" s="4">
        <f>SUM(H27,H30,H32,H35)</f>
        <v>82</v>
      </c>
      <c r="N27" s="57" t="s">
        <v>5</v>
      </c>
      <c r="O27" s="4">
        <f>SUM(J27,J30,J32,J35)</f>
        <v>48</v>
      </c>
      <c r="P27" s="4">
        <f>M27-O27</f>
        <v>34</v>
      </c>
      <c r="Q27" s="4">
        <f>SUM(E27,E30,E32,E35)</f>
        <v>6</v>
      </c>
      <c r="R27" s="4">
        <f>Q27+(P27/100)</f>
        <v>6.34</v>
      </c>
      <c r="S27" s="4">
        <f>RANK(R27,$R$27:$R$31,0)</f>
        <v>2</v>
      </c>
      <c r="U27" s="30"/>
      <c r="Z27" s="32"/>
      <c r="AA27" s="36"/>
    </row>
    <row r="28" spans="2:29">
      <c r="B28" s="8" t="str">
        <f>L28</f>
        <v>Dufková</v>
      </c>
      <c r="C28" s="29" t="s">
        <v>3</v>
      </c>
      <c r="D28" s="8" t="str">
        <f>L30</f>
        <v>Krpatová</v>
      </c>
      <c r="E28" s="4">
        <v>0</v>
      </c>
      <c r="F28" s="4" t="s">
        <v>5</v>
      </c>
      <c r="G28" s="4">
        <v>2</v>
      </c>
      <c r="H28" s="4">
        <v>6</v>
      </c>
      <c r="I28" s="4" t="s">
        <v>5</v>
      </c>
      <c r="J28" s="4">
        <v>22</v>
      </c>
      <c r="K28" s="81"/>
      <c r="L28" s="70" t="s">
        <v>186</v>
      </c>
      <c r="M28" s="4">
        <f>SUM(H28,H31,H33,J35)</f>
        <v>50</v>
      </c>
      <c r="N28" s="4" t="s">
        <v>5</v>
      </c>
      <c r="O28" s="4">
        <f>SUM(J28,J31,H35,J33)</f>
        <v>79</v>
      </c>
      <c r="P28" s="4">
        <f t="shared" ref="P28:P31" si="8">M28-O28</f>
        <v>-29</v>
      </c>
      <c r="Q28" s="4">
        <f>SUM(E28,E31,E33,G35)</f>
        <v>2</v>
      </c>
      <c r="R28" s="4">
        <f t="shared" ref="R28:R31" si="9">Q28+(P28/100)</f>
        <v>1.71</v>
      </c>
      <c r="S28" s="4">
        <f t="shared" ref="S28:S31" si="10">RANK(R28,$R$27:$R$31,0)</f>
        <v>4</v>
      </c>
      <c r="U28" s="30" t="s">
        <v>18</v>
      </c>
      <c r="V28" s="134" t="str">
        <f>IF(S14=2,L14,IF(S15=2,L15,IF(S16=2,L16,IF(S17=2,L17,IF(S18=2,L18,"NEODEHRÁNO")))))</f>
        <v>Janošová</v>
      </c>
      <c r="W28" s="134"/>
      <c r="X28" s="9"/>
      <c r="Y28" s="9"/>
      <c r="Z28" s="34"/>
      <c r="AA28" s="35"/>
    </row>
    <row r="29" spans="2:29">
      <c r="B29" s="8" t="str">
        <f>L29</f>
        <v>Chumchalová</v>
      </c>
      <c r="C29" s="29" t="s">
        <v>3</v>
      </c>
      <c r="D29" s="8" t="str">
        <f>L31</f>
        <v>Procházková</v>
      </c>
      <c r="E29" s="4">
        <v>2</v>
      </c>
      <c r="F29" s="4" t="s">
        <v>5</v>
      </c>
      <c r="G29" s="4">
        <v>0</v>
      </c>
      <c r="H29" s="4">
        <v>22</v>
      </c>
      <c r="I29" s="4" t="s">
        <v>5</v>
      </c>
      <c r="J29" s="4">
        <v>8</v>
      </c>
      <c r="K29" s="81"/>
      <c r="L29" s="51" t="s">
        <v>187</v>
      </c>
      <c r="M29" s="4">
        <f>SUM(H36,H29,J32,J33)</f>
        <v>74</v>
      </c>
      <c r="N29" s="4" t="s">
        <v>5</v>
      </c>
      <c r="O29" s="4">
        <f>SUM(J29,J36,H33,H32)</f>
        <v>63</v>
      </c>
      <c r="P29" s="4">
        <f t="shared" si="8"/>
        <v>11</v>
      </c>
      <c r="Q29" s="4">
        <f>SUM(E29,E36,G33,G32)</f>
        <v>4</v>
      </c>
      <c r="R29" s="4">
        <f t="shared" si="9"/>
        <v>4.1100000000000003</v>
      </c>
      <c r="S29" s="4">
        <f t="shared" si="10"/>
        <v>3</v>
      </c>
      <c r="U29" s="30"/>
      <c r="V29" s="19"/>
      <c r="W29" s="20"/>
      <c r="X29" s="9"/>
      <c r="Y29" s="9"/>
      <c r="Z29" s="34"/>
      <c r="AA29" s="35"/>
    </row>
    <row r="30" spans="2:29">
      <c r="B30" s="8" t="str">
        <f>L27</f>
        <v>Antošová</v>
      </c>
      <c r="C30" s="29" t="s">
        <v>3</v>
      </c>
      <c r="D30" s="8" t="str">
        <f>L30</f>
        <v>Krpatová</v>
      </c>
      <c r="E30" s="4">
        <v>0</v>
      </c>
      <c r="F30" s="4" t="s">
        <v>5</v>
      </c>
      <c r="G30" s="4">
        <v>2</v>
      </c>
      <c r="H30" s="4">
        <v>16</v>
      </c>
      <c r="I30" s="4" t="s">
        <v>5</v>
      </c>
      <c r="J30" s="4">
        <v>22</v>
      </c>
      <c r="K30" s="81"/>
      <c r="L30" s="69" t="s">
        <v>188</v>
      </c>
      <c r="M30" s="4">
        <f>SUM(H34,J28,J30,J36)</f>
        <v>88</v>
      </c>
      <c r="N30" s="4" t="s">
        <v>5</v>
      </c>
      <c r="O30" s="4">
        <f>SUM(H28,H30,H36,J34)</f>
        <v>48</v>
      </c>
      <c r="P30" s="4">
        <f t="shared" si="8"/>
        <v>40</v>
      </c>
      <c r="Q30" s="4">
        <f>SUM(E34,G28,G30,G36)</f>
        <v>8</v>
      </c>
      <c r="R30" s="4">
        <f t="shared" si="9"/>
        <v>8.4</v>
      </c>
      <c r="S30" s="4">
        <f t="shared" si="10"/>
        <v>1</v>
      </c>
      <c r="U30" s="30"/>
      <c r="V30" s="19"/>
      <c r="W30" s="21"/>
      <c r="X30" s="9"/>
      <c r="Y30" s="9"/>
      <c r="Z30" s="34"/>
      <c r="AA30" s="35"/>
    </row>
    <row r="31" spans="2:29">
      <c r="B31" s="8" t="str">
        <f>L28</f>
        <v>Dufková</v>
      </c>
      <c r="C31" s="29" t="s">
        <v>3</v>
      </c>
      <c r="D31" s="8" t="str">
        <f>L31</f>
        <v>Procházková</v>
      </c>
      <c r="E31" s="4">
        <v>2</v>
      </c>
      <c r="F31" s="4" t="s">
        <v>5</v>
      </c>
      <c r="G31" s="4">
        <v>0</v>
      </c>
      <c r="H31" s="4">
        <v>22</v>
      </c>
      <c r="I31" s="4" t="s">
        <v>5</v>
      </c>
      <c r="J31" s="4">
        <v>13</v>
      </c>
      <c r="K31" s="81"/>
      <c r="L31" s="69" t="s">
        <v>189</v>
      </c>
      <c r="M31" s="4">
        <f>SUM(J27,J29,J31,J34)</f>
        <v>32</v>
      </c>
      <c r="N31" s="4" t="s">
        <v>5</v>
      </c>
      <c r="O31" s="4">
        <f>SUM(H27,H29,H31,H34)</f>
        <v>88</v>
      </c>
      <c r="P31" s="4">
        <f t="shared" si="8"/>
        <v>-56</v>
      </c>
      <c r="Q31" s="4">
        <f>SUM(G27,G29,G31,G34)</f>
        <v>0</v>
      </c>
      <c r="R31" s="4">
        <f t="shared" si="9"/>
        <v>-0.56000000000000005</v>
      </c>
      <c r="S31" s="4">
        <f t="shared" si="10"/>
        <v>5</v>
      </c>
      <c r="U31" s="30"/>
      <c r="V31" s="19"/>
      <c r="W31" s="21"/>
      <c r="X31" s="120" t="str">
        <f>V34</f>
        <v>Krpatová</v>
      </c>
      <c r="Y31" s="116"/>
      <c r="Z31" s="34"/>
      <c r="AA31" s="35"/>
    </row>
    <row r="32" spans="2:29">
      <c r="B32" s="8" t="str">
        <f>L27</f>
        <v>Antošová</v>
      </c>
      <c r="C32" s="29" t="s">
        <v>3</v>
      </c>
      <c r="D32" s="8" t="str">
        <f>L29</f>
        <v>Chumchalová</v>
      </c>
      <c r="E32" s="4">
        <v>2</v>
      </c>
      <c r="F32" s="4" t="s">
        <v>5</v>
      </c>
      <c r="G32" s="4">
        <v>0</v>
      </c>
      <c r="H32" s="4">
        <v>22</v>
      </c>
      <c r="I32" s="4" t="s">
        <v>5</v>
      </c>
      <c r="J32" s="4">
        <v>11</v>
      </c>
      <c r="K32" s="81"/>
      <c r="L32" s="77"/>
      <c r="M32" s="76">
        <f>SUM(M27:M31)</f>
        <v>326</v>
      </c>
      <c r="N32" s="82">
        <f>M32-O32</f>
        <v>0</v>
      </c>
      <c r="O32" s="76">
        <f>SUM(O27:O31)</f>
        <v>326</v>
      </c>
      <c r="P32" s="57"/>
      <c r="Q32" s="57"/>
      <c r="R32" s="57"/>
      <c r="S32" s="57"/>
      <c r="U32" s="30"/>
      <c r="V32" s="19"/>
      <c r="W32" s="21"/>
      <c r="X32" s="11"/>
      <c r="Y32" s="14"/>
      <c r="Z32" s="34"/>
      <c r="AA32" s="35"/>
    </row>
    <row r="33" spans="2:27">
      <c r="B33" s="8" t="str">
        <f>L28</f>
        <v>Dufková</v>
      </c>
      <c r="C33" s="29" t="s">
        <v>3</v>
      </c>
      <c r="D33" s="8" t="str">
        <f>L29</f>
        <v>Chumchalová</v>
      </c>
      <c r="E33" s="4">
        <v>0</v>
      </c>
      <c r="F33" s="4" t="s">
        <v>5</v>
      </c>
      <c r="G33" s="4">
        <v>2</v>
      </c>
      <c r="H33" s="4">
        <v>11</v>
      </c>
      <c r="I33" s="4" t="s">
        <v>5</v>
      </c>
      <c r="J33" s="4">
        <v>22</v>
      </c>
      <c r="K33" s="81"/>
      <c r="L33" s="77"/>
      <c r="M33" s="57"/>
      <c r="N33" s="57"/>
      <c r="O33" s="57"/>
      <c r="P33" s="57"/>
      <c r="Q33" s="57"/>
      <c r="R33" s="57"/>
      <c r="S33" s="57"/>
      <c r="U33" s="30"/>
      <c r="V33" s="19"/>
      <c r="W33" s="21"/>
      <c r="X33" s="9"/>
      <c r="Y33" s="10"/>
      <c r="Z33" s="34"/>
      <c r="AA33" s="35"/>
    </row>
    <row r="34" spans="2:27">
      <c r="B34" s="8" t="str">
        <f>L30</f>
        <v>Krpatová</v>
      </c>
      <c r="C34" s="29" t="s">
        <v>3</v>
      </c>
      <c r="D34" s="8" t="str">
        <f>L31</f>
        <v>Procházková</v>
      </c>
      <c r="E34" s="4">
        <v>2</v>
      </c>
      <c r="F34" s="4" t="s">
        <v>5</v>
      </c>
      <c r="G34" s="4">
        <v>0</v>
      </c>
      <c r="H34" s="4">
        <v>22</v>
      </c>
      <c r="I34" s="4" t="s">
        <v>5</v>
      </c>
      <c r="J34" s="4">
        <v>7</v>
      </c>
      <c r="K34" s="81"/>
      <c r="L34" s="77"/>
      <c r="M34" s="57"/>
      <c r="N34" s="57"/>
      <c r="O34" s="57"/>
      <c r="P34" s="57"/>
      <c r="Q34" s="57"/>
      <c r="R34" s="57"/>
      <c r="S34" s="57"/>
      <c r="U34" s="30" t="s">
        <v>56</v>
      </c>
      <c r="V34" s="112" t="str">
        <f>IF(S27=1,L27,IF(S28=1,L28,IF(S29=1,L29,IF(S30=1,L30,IF(S31=1,L31,"NEODEHRÁNO")))))</f>
        <v>Krpatová</v>
      </c>
      <c r="W34" s="113"/>
      <c r="X34" s="9"/>
      <c r="Y34" s="10"/>
      <c r="Z34" s="34"/>
      <c r="AA34" s="35"/>
    </row>
    <row r="35" spans="2:27">
      <c r="B35" s="8" t="str">
        <f>L27</f>
        <v>Antošová</v>
      </c>
      <c r="C35" s="29" t="s">
        <v>3</v>
      </c>
      <c r="D35" s="8" t="str">
        <f>L28</f>
        <v>Dufková</v>
      </c>
      <c r="E35" s="4">
        <v>2</v>
      </c>
      <c r="F35" s="4" t="s">
        <v>5</v>
      </c>
      <c r="G35" s="4">
        <v>0</v>
      </c>
      <c r="H35" s="4">
        <v>22</v>
      </c>
      <c r="I35" s="4" t="s">
        <v>5</v>
      </c>
      <c r="J35" s="4">
        <v>11</v>
      </c>
      <c r="K35" s="81"/>
      <c r="L35" s="81"/>
      <c r="M35" s="81"/>
      <c r="N35" s="81"/>
      <c r="O35" s="81"/>
      <c r="P35" s="81"/>
      <c r="Q35" s="81"/>
      <c r="R35" s="81"/>
      <c r="S35" s="81"/>
      <c r="U35" s="30"/>
      <c r="V35" s="19"/>
      <c r="W35" s="22"/>
      <c r="X35" s="12"/>
      <c r="Y35" s="10"/>
      <c r="Z35" s="34"/>
      <c r="AA35" s="35"/>
    </row>
    <row r="36" spans="2:27">
      <c r="B36" s="8" t="str">
        <f>L29</f>
        <v>Chumchalová</v>
      </c>
      <c r="C36" s="29" t="s">
        <v>3</v>
      </c>
      <c r="D36" s="8" t="str">
        <f>L30</f>
        <v>Krpatová</v>
      </c>
      <c r="E36" s="4">
        <v>0</v>
      </c>
      <c r="F36" s="4" t="s">
        <v>5</v>
      </c>
      <c r="G36" s="4">
        <v>2</v>
      </c>
      <c r="H36" s="4">
        <v>19</v>
      </c>
      <c r="I36" s="4" t="s">
        <v>5</v>
      </c>
      <c r="J36" s="4">
        <v>22</v>
      </c>
      <c r="K36" s="81"/>
      <c r="L36" s="81"/>
      <c r="M36" s="81"/>
      <c r="N36" s="81"/>
      <c r="O36" s="81"/>
      <c r="P36" s="81"/>
      <c r="Q36" s="81"/>
      <c r="R36" s="81"/>
      <c r="S36" s="81"/>
      <c r="U36" s="30"/>
      <c r="V36" s="19"/>
      <c r="W36" s="23"/>
      <c r="X36" s="12"/>
      <c r="Y36" s="10"/>
      <c r="Z36" s="34"/>
      <c r="AA36" s="35"/>
    </row>
    <row r="37" spans="2:27">
      <c r="B37" s="8"/>
      <c r="C37" s="29"/>
      <c r="D37" s="8"/>
      <c r="E37" s="4"/>
      <c r="F37" s="4"/>
      <c r="G37" s="4"/>
      <c r="H37" s="4"/>
      <c r="I37" s="4"/>
      <c r="J37" s="4"/>
      <c r="K37" s="81"/>
      <c r="L37" s="77"/>
      <c r="M37" s="57"/>
      <c r="N37" s="57"/>
      <c r="O37" s="57"/>
      <c r="P37" s="57"/>
      <c r="Q37" s="57"/>
      <c r="R37" s="57"/>
      <c r="S37" s="57"/>
      <c r="U37" s="128" t="str">
        <f>V28</f>
        <v>Janošová</v>
      </c>
      <c r="V37" s="128"/>
      <c r="W37" s="132"/>
      <c r="X37" s="132"/>
      <c r="Y37" s="10"/>
      <c r="Z37" s="117" t="str">
        <f>X31</f>
        <v>Krpatová</v>
      </c>
      <c r="AA37" s="130"/>
    </row>
    <row r="38" spans="2:27">
      <c r="B38" s="8"/>
      <c r="C38" s="29"/>
      <c r="D38" s="8"/>
      <c r="E38" s="4"/>
      <c r="F38" s="4"/>
      <c r="G38" s="4"/>
      <c r="H38" s="4"/>
      <c r="I38" s="4"/>
      <c r="J38" s="4"/>
      <c r="K38" s="81"/>
      <c r="L38" s="75" t="s">
        <v>49</v>
      </c>
      <c r="M38" s="126"/>
      <c r="N38" s="126"/>
      <c r="O38" s="126"/>
      <c r="P38" s="57"/>
      <c r="Q38" s="57"/>
      <c r="R38" s="57"/>
      <c r="S38" s="57"/>
      <c r="U38" s="30"/>
      <c r="V38" s="19"/>
      <c r="W38" s="131"/>
      <c r="X38" s="131"/>
      <c r="Y38" s="10"/>
      <c r="Z38" s="114"/>
      <c r="AA38" s="115"/>
    </row>
    <row r="39" spans="2:27">
      <c r="B39" s="8"/>
      <c r="C39" s="29"/>
      <c r="D39" s="8"/>
      <c r="E39" s="4"/>
      <c r="F39" s="4"/>
      <c r="G39" s="4"/>
      <c r="H39" s="4"/>
      <c r="I39" s="4"/>
      <c r="J39" s="4"/>
      <c r="K39" s="81"/>
      <c r="L39" s="4" t="s">
        <v>9</v>
      </c>
      <c r="M39" s="127" t="s">
        <v>10</v>
      </c>
      <c r="N39" s="127"/>
      <c r="O39" s="127"/>
      <c r="P39" s="73" t="s">
        <v>11</v>
      </c>
      <c r="Q39" s="4" t="s">
        <v>12</v>
      </c>
      <c r="R39" s="4" t="s">
        <v>13</v>
      </c>
      <c r="S39" s="4" t="s">
        <v>0</v>
      </c>
      <c r="U39" s="30"/>
      <c r="V39" s="19"/>
      <c r="W39" s="19"/>
      <c r="X39" s="9"/>
      <c r="Y39" s="10"/>
      <c r="Z39" s="13"/>
      <c r="AA39" s="13"/>
    </row>
    <row r="40" spans="2:27">
      <c r="B40" s="8" t="str">
        <f>L40</f>
        <v>Bednářová</v>
      </c>
      <c r="C40" s="29" t="s">
        <v>3</v>
      </c>
      <c r="D40" s="8" t="str">
        <f>L44</f>
        <v>Mocková</v>
      </c>
      <c r="E40" s="4">
        <v>2</v>
      </c>
      <c r="F40" s="4" t="s">
        <v>5</v>
      </c>
      <c r="G40" s="4">
        <v>0</v>
      </c>
      <c r="H40" s="4">
        <v>22</v>
      </c>
      <c r="I40" s="4" t="s">
        <v>5</v>
      </c>
      <c r="J40" s="4">
        <v>8</v>
      </c>
      <c r="K40" s="81"/>
      <c r="L40" s="58" t="s">
        <v>190</v>
      </c>
      <c r="M40" s="4">
        <f>SUM(H40,H43,H45,H48)</f>
        <v>88</v>
      </c>
      <c r="N40" s="57" t="s">
        <v>5</v>
      </c>
      <c r="O40" s="4">
        <f>SUM(J40,J43,J45,J48)</f>
        <v>26</v>
      </c>
      <c r="P40" s="4">
        <f>M40-O40</f>
        <v>62</v>
      </c>
      <c r="Q40" s="4">
        <f>SUM(E40,E43,E45,E48)</f>
        <v>8</v>
      </c>
      <c r="R40" s="4">
        <f>Q40+(P40/100)</f>
        <v>8.6199999999999992</v>
      </c>
      <c r="S40" s="4">
        <f>RANK(R40,$R$40:$R$44,0)</f>
        <v>1</v>
      </c>
      <c r="U40" s="30" t="s">
        <v>19</v>
      </c>
      <c r="V40" s="112" t="str">
        <f>IF(S5=2,L5,IF(S6=2,L6,IF(S7=2,L7,IF(S8=2,L8,"NEODEHRÁNO"))))</f>
        <v>Nedvědová</v>
      </c>
      <c r="W40" s="112"/>
      <c r="X40" s="9"/>
      <c r="Y40" s="10"/>
      <c r="Z40" s="13"/>
      <c r="AA40" s="13"/>
    </row>
    <row r="41" spans="2:27">
      <c r="B41" s="8" t="str">
        <f>L41</f>
        <v xml:space="preserve">Olyšarová </v>
      </c>
      <c r="C41" s="29" t="s">
        <v>3</v>
      </c>
      <c r="D41" s="8" t="str">
        <f>L43</f>
        <v>Židovová</v>
      </c>
      <c r="E41" s="4">
        <v>2</v>
      </c>
      <c r="F41" s="4" t="s">
        <v>5</v>
      </c>
      <c r="G41" s="4">
        <v>0</v>
      </c>
      <c r="H41" s="4">
        <v>22</v>
      </c>
      <c r="I41" s="4" t="s">
        <v>5</v>
      </c>
      <c r="J41" s="4">
        <v>13</v>
      </c>
      <c r="K41" s="81"/>
      <c r="L41" s="58" t="s">
        <v>191</v>
      </c>
      <c r="M41" s="4">
        <f>SUM(H41,H44,H46,J48)</f>
        <v>57</v>
      </c>
      <c r="N41" s="4" t="s">
        <v>5</v>
      </c>
      <c r="O41" s="4">
        <f>SUM(J41,J44,H48,J46)</f>
        <v>72</v>
      </c>
      <c r="P41" s="4">
        <f t="shared" ref="P41:P44" si="11">M41-O41</f>
        <v>-15</v>
      </c>
      <c r="Q41" s="4">
        <f>SUM(E41,E44,E46,G48)</f>
        <v>3</v>
      </c>
      <c r="R41" s="4">
        <f t="shared" ref="R41:R44" si="12">Q41+(P41/100)</f>
        <v>2.85</v>
      </c>
      <c r="S41" s="4">
        <f t="shared" ref="S41:S44" si="13">RANK(R41,$R$40:$R$44,0)</f>
        <v>3</v>
      </c>
      <c r="U41" s="30"/>
      <c r="V41" s="19"/>
      <c r="W41" s="20"/>
      <c r="X41" s="9"/>
      <c r="Y41" s="10"/>
      <c r="Z41" s="13"/>
      <c r="AA41" s="13"/>
    </row>
    <row r="42" spans="2:27">
      <c r="B42" s="8" t="str">
        <f>L42</f>
        <v>Lachmanová</v>
      </c>
      <c r="C42" s="29" t="s">
        <v>3</v>
      </c>
      <c r="D42" s="8" t="str">
        <f>L44</f>
        <v>Mocková</v>
      </c>
      <c r="E42" s="4">
        <v>0</v>
      </c>
      <c r="F42" s="4" t="s">
        <v>5</v>
      </c>
      <c r="G42" s="4">
        <v>2</v>
      </c>
      <c r="H42" s="4">
        <v>1</v>
      </c>
      <c r="I42" s="4" t="s">
        <v>5</v>
      </c>
      <c r="J42" s="4">
        <v>22</v>
      </c>
      <c r="K42" s="81"/>
      <c r="L42" s="69" t="s">
        <v>192</v>
      </c>
      <c r="M42" s="4">
        <f>SUM(H49,H42,J45,J46)</f>
        <v>44</v>
      </c>
      <c r="N42" s="4" t="s">
        <v>5</v>
      </c>
      <c r="O42" s="4">
        <f>SUM(J42,J49,H46,H45)</f>
        <v>71</v>
      </c>
      <c r="P42" s="4">
        <f t="shared" si="11"/>
        <v>-27</v>
      </c>
      <c r="Q42" s="4">
        <f>SUM(E42,E49,G46,G45)</f>
        <v>3</v>
      </c>
      <c r="R42" s="4">
        <f t="shared" si="12"/>
        <v>2.73</v>
      </c>
      <c r="S42" s="4">
        <f t="shared" si="13"/>
        <v>4</v>
      </c>
      <c r="U42" s="30"/>
      <c r="V42" s="19"/>
      <c r="W42" s="21"/>
      <c r="X42" s="9"/>
      <c r="Y42" s="10"/>
      <c r="Z42" s="13"/>
      <c r="AA42" s="13"/>
    </row>
    <row r="43" spans="2:27">
      <c r="B43" s="8" t="str">
        <f>L40</f>
        <v>Bednářová</v>
      </c>
      <c r="C43" s="29" t="s">
        <v>3</v>
      </c>
      <c r="D43" s="8" t="str">
        <f>L43</f>
        <v>Židovová</v>
      </c>
      <c r="E43" s="4">
        <v>2</v>
      </c>
      <c r="F43" s="4" t="s">
        <v>5</v>
      </c>
      <c r="G43" s="4">
        <v>0</v>
      </c>
      <c r="H43" s="4">
        <v>22</v>
      </c>
      <c r="I43" s="4" t="s">
        <v>5</v>
      </c>
      <c r="J43" s="4">
        <v>6</v>
      </c>
      <c r="K43" s="81"/>
      <c r="L43" s="70" t="s">
        <v>193</v>
      </c>
      <c r="M43" s="4">
        <f>SUM(H47,J41,J43,J49)</f>
        <v>50</v>
      </c>
      <c r="N43" s="4" t="s">
        <v>5</v>
      </c>
      <c r="O43" s="4">
        <f>SUM(H41,H43,H49,J47)</f>
        <v>82</v>
      </c>
      <c r="P43" s="4">
        <f t="shared" si="11"/>
        <v>-32</v>
      </c>
      <c r="Q43" s="4">
        <f>SUM(E47,G41,G43,G49)</f>
        <v>2</v>
      </c>
      <c r="R43" s="4">
        <f t="shared" si="12"/>
        <v>1.68</v>
      </c>
      <c r="S43" s="4">
        <f>RANK(R43,$R$40:$R$44,0)</f>
        <v>5</v>
      </c>
      <c r="U43" s="30"/>
      <c r="V43" s="19"/>
      <c r="W43" s="38"/>
      <c r="X43" s="122" t="str">
        <f>V46</f>
        <v>Bednářová</v>
      </c>
      <c r="Y43" s="123"/>
      <c r="Z43" s="13"/>
      <c r="AA43" s="13"/>
    </row>
    <row r="44" spans="2:27">
      <c r="B44" s="8" t="str">
        <f>L41</f>
        <v xml:space="preserve">Olyšarová </v>
      </c>
      <c r="C44" s="29" t="s">
        <v>3</v>
      </c>
      <c r="D44" s="8" t="str">
        <f>L44</f>
        <v>Mocková</v>
      </c>
      <c r="E44" s="4">
        <v>1</v>
      </c>
      <c r="F44" s="4" t="s">
        <v>5</v>
      </c>
      <c r="G44" s="4">
        <v>1</v>
      </c>
      <c r="H44" s="4">
        <v>17</v>
      </c>
      <c r="I44" s="4" t="s">
        <v>5</v>
      </c>
      <c r="J44" s="4">
        <v>15</v>
      </c>
      <c r="K44" s="81"/>
      <c r="L44" s="51" t="s">
        <v>194</v>
      </c>
      <c r="M44" s="4">
        <f>SUM(J40,J42,J44,J47)</f>
        <v>66</v>
      </c>
      <c r="N44" s="4" t="s">
        <v>5</v>
      </c>
      <c r="O44" s="4">
        <f>SUM(H40,H42,H44,H47)</f>
        <v>54</v>
      </c>
      <c r="P44" s="4">
        <f t="shared" si="11"/>
        <v>12</v>
      </c>
      <c r="Q44" s="4">
        <f>SUM(G40,G42,G44,G47)</f>
        <v>4</v>
      </c>
      <c r="R44" s="4">
        <f t="shared" si="12"/>
        <v>4.12</v>
      </c>
      <c r="S44" s="4">
        <f t="shared" si="13"/>
        <v>2</v>
      </c>
      <c r="U44" s="30"/>
      <c r="V44" s="19"/>
      <c r="W44" s="21"/>
      <c r="X44" s="11"/>
      <c r="Y44" s="15"/>
      <c r="Z44" s="13"/>
      <c r="AA44" s="13"/>
    </row>
    <row r="45" spans="2:27">
      <c r="B45" s="8" t="str">
        <f>L40</f>
        <v>Bednářová</v>
      </c>
      <c r="C45" s="29" t="s">
        <v>3</v>
      </c>
      <c r="D45" s="8" t="str">
        <f>L42</f>
        <v>Lachmanová</v>
      </c>
      <c r="E45" s="4">
        <v>2</v>
      </c>
      <c r="F45" s="4" t="s">
        <v>5</v>
      </c>
      <c r="G45" s="4">
        <v>0</v>
      </c>
      <c r="H45" s="4">
        <v>22</v>
      </c>
      <c r="I45" s="4" t="s">
        <v>5</v>
      </c>
      <c r="J45" s="4">
        <v>4</v>
      </c>
      <c r="K45" s="81"/>
      <c r="L45" s="77"/>
      <c r="M45" s="76">
        <f>SUM(M40:M44)</f>
        <v>305</v>
      </c>
      <c r="N45" s="82">
        <f>M45-O45</f>
        <v>0</v>
      </c>
      <c r="O45" s="76">
        <f>SUM(O40:O44)</f>
        <v>305</v>
      </c>
      <c r="P45" s="57"/>
      <c r="Q45" s="57"/>
      <c r="R45" s="57"/>
      <c r="S45" s="57"/>
      <c r="U45" s="30"/>
      <c r="V45" s="19"/>
      <c r="W45" s="21"/>
      <c r="X45" s="9"/>
      <c r="Y45" s="12"/>
      <c r="Z45" s="13"/>
      <c r="AA45" s="13"/>
    </row>
    <row r="46" spans="2:27">
      <c r="B46" s="8" t="str">
        <f>L41</f>
        <v xml:space="preserve">Olyšarová </v>
      </c>
      <c r="C46" s="29" t="s">
        <v>3</v>
      </c>
      <c r="D46" s="8" t="str">
        <f>L42</f>
        <v>Lachmanová</v>
      </c>
      <c r="E46" s="4">
        <v>0</v>
      </c>
      <c r="F46" s="4" t="s">
        <v>5</v>
      </c>
      <c r="G46" s="4">
        <v>2</v>
      </c>
      <c r="H46" s="4">
        <v>10</v>
      </c>
      <c r="I46" s="4" t="s">
        <v>5</v>
      </c>
      <c r="J46" s="4">
        <v>22</v>
      </c>
      <c r="K46" s="81"/>
      <c r="L46" s="77"/>
      <c r="M46" s="57"/>
      <c r="N46" s="57"/>
      <c r="O46" s="57"/>
      <c r="P46" s="57"/>
      <c r="Q46" s="57"/>
      <c r="R46" s="57"/>
      <c r="S46" s="57"/>
      <c r="U46" s="30" t="s">
        <v>62</v>
      </c>
      <c r="V46" s="112" t="str">
        <f>IF(S40=1,L40,IF(S41=1,L41,IF(S42=1,L42,IF(S43=1,L43,IF(S44=1,L44,"NEODEHRÁNO")))))</f>
        <v>Bednářová</v>
      </c>
      <c r="W46" s="113"/>
      <c r="X46" s="9"/>
      <c r="Y46" s="9"/>
      <c r="Z46" s="13"/>
      <c r="AA46" s="13"/>
    </row>
    <row r="47" spans="2:27">
      <c r="B47" s="8" t="str">
        <f>L43</f>
        <v>Židovová</v>
      </c>
      <c r="C47" s="29" t="s">
        <v>3</v>
      </c>
      <c r="D47" s="8" t="str">
        <f>L44</f>
        <v>Mocková</v>
      </c>
      <c r="E47" s="4">
        <v>1</v>
      </c>
      <c r="F47" s="4" t="s">
        <v>5</v>
      </c>
      <c r="G47" s="4">
        <v>1</v>
      </c>
      <c r="H47" s="4">
        <v>14</v>
      </c>
      <c r="I47" s="4" t="s">
        <v>5</v>
      </c>
      <c r="J47" s="4">
        <v>21</v>
      </c>
      <c r="K47" s="81"/>
      <c r="L47" s="77"/>
      <c r="M47" s="57"/>
      <c r="N47" s="57"/>
      <c r="O47" s="57"/>
      <c r="P47" s="57"/>
      <c r="Q47" s="57"/>
      <c r="R47" s="57"/>
      <c r="S47" s="57"/>
    </row>
    <row r="48" spans="2:27">
      <c r="B48" s="8" t="str">
        <f>L40</f>
        <v>Bednářová</v>
      </c>
      <c r="C48" s="29" t="s">
        <v>3</v>
      </c>
      <c r="D48" s="8" t="str">
        <f>L41</f>
        <v xml:space="preserve">Olyšarová </v>
      </c>
      <c r="E48" s="4">
        <v>2</v>
      </c>
      <c r="F48" s="4" t="s">
        <v>5</v>
      </c>
      <c r="G48" s="4">
        <v>0</v>
      </c>
      <c r="H48" s="4">
        <v>22</v>
      </c>
      <c r="I48" s="4" t="s">
        <v>5</v>
      </c>
      <c r="J48" s="4">
        <v>8</v>
      </c>
      <c r="K48" s="81"/>
      <c r="L48" s="81"/>
      <c r="M48" s="81"/>
      <c r="N48" s="81"/>
      <c r="O48" s="81"/>
      <c r="P48" s="81"/>
      <c r="Q48" s="81"/>
      <c r="R48" s="81"/>
      <c r="S48" s="81"/>
    </row>
    <row r="49" spans="2:27">
      <c r="B49" s="8" t="str">
        <f>L42</f>
        <v>Lachmanová</v>
      </c>
      <c r="C49" s="29" t="s">
        <v>3</v>
      </c>
      <c r="D49" s="8" t="str">
        <f>L43</f>
        <v>Židovová</v>
      </c>
      <c r="E49" s="4">
        <v>1</v>
      </c>
      <c r="F49" s="4" t="s">
        <v>5</v>
      </c>
      <c r="G49" s="4">
        <v>1</v>
      </c>
      <c r="H49" s="4">
        <v>17</v>
      </c>
      <c r="I49" s="4" t="s">
        <v>5</v>
      </c>
      <c r="J49" s="4">
        <v>17</v>
      </c>
      <c r="K49" s="81"/>
      <c r="L49" s="81"/>
      <c r="M49" s="81"/>
      <c r="N49" s="81"/>
      <c r="O49" s="81"/>
      <c r="P49" s="81"/>
      <c r="Q49" s="81"/>
      <c r="R49" s="81"/>
      <c r="S49" s="81"/>
    </row>
    <row r="52" spans="2:27">
      <c r="U52" s="2"/>
      <c r="V52" s="134"/>
      <c r="W52" s="134"/>
      <c r="X52" s="9"/>
      <c r="Y52" s="9"/>
      <c r="Z52" s="13"/>
      <c r="AA52" s="13"/>
    </row>
    <row r="53" spans="2:27">
      <c r="U53" s="33"/>
      <c r="V53" s="19"/>
      <c r="W53" s="20"/>
      <c r="X53" s="9"/>
      <c r="Y53" s="9"/>
      <c r="Z53" s="13"/>
      <c r="AA53" s="13"/>
    </row>
    <row r="54" spans="2:27">
      <c r="U54" s="33"/>
      <c r="V54" s="19"/>
      <c r="W54" s="21"/>
      <c r="X54" s="9"/>
      <c r="Y54" s="9"/>
      <c r="Z54" s="13"/>
      <c r="AA54" s="13"/>
    </row>
    <row r="55" spans="2:27">
      <c r="U55" s="33"/>
      <c r="V55" s="19"/>
      <c r="W55" s="38" t="s">
        <v>21</v>
      </c>
      <c r="X55" s="120" t="str">
        <f>IF(S5=3,L5,IF(S6=3,L6,IF(S7=3,L7,IF(S8=3,L8,"NEODEHRÁNO"))))</f>
        <v>Lányová</v>
      </c>
      <c r="Y55" s="116"/>
      <c r="Z55" s="13"/>
      <c r="AA55" s="13"/>
    </row>
    <row r="56" spans="2:27">
      <c r="U56" s="33"/>
      <c r="V56" s="19"/>
      <c r="W56" s="21"/>
      <c r="X56" s="11"/>
      <c r="Y56" s="14"/>
      <c r="Z56" s="13"/>
      <c r="AA56" s="13"/>
    </row>
    <row r="57" spans="2:27">
      <c r="U57" s="33"/>
      <c r="V57" s="19"/>
      <c r="W57" s="21"/>
      <c r="X57" s="9"/>
      <c r="Y57" s="10"/>
      <c r="Z57" s="13"/>
      <c r="AA57" s="13"/>
    </row>
    <row r="58" spans="2:27">
      <c r="U58" s="33"/>
      <c r="V58" s="112"/>
      <c r="W58" s="113"/>
      <c r="X58" s="9"/>
      <c r="Y58" s="10"/>
      <c r="Z58" s="13"/>
      <c r="AA58" s="13"/>
    </row>
    <row r="59" spans="2:27">
      <c r="U59" s="33"/>
      <c r="V59" s="19"/>
      <c r="W59" s="22"/>
      <c r="X59" s="12"/>
      <c r="Y59" s="10"/>
      <c r="Z59" s="13"/>
      <c r="AA59" s="13"/>
    </row>
    <row r="60" spans="2:27">
      <c r="U60" s="33"/>
      <c r="V60" s="19"/>
      <c r="W60" s="23"/>
      <c r="X60" s="12"/>
      <c r="Y60" s="10"/>
      <c r="Z60" s="13"/>
      <c r="AA60" s="13"/>
    </row>
    <row r="61" spans="2:27">
      <c r="U61" s="33"/>
      <c r="V61" s="19"/>
      <c r="W61" s="132"/>
      <c r="X61" s="132"/>
      <c r="Y61" s="10"/>
      <c r="Z61" s="117" t="str">
        <f>X67</f>
        <v>Dufková</v>
      </c>
      <c r="AA61" s="118"/>
    </row>
    <row r="62" spans="2:27">
      <c r="U62" s="33"/>
      <c r="V62" s="19"/>
      <c r="W62" s="131"/>
      <c r="X62" s="131"/>
      <c r="Y62" s="10"/>
      <c r="Z62" s="114"/>
      <c r="AA62" s="133"/>
    </row>
    <row r="63" spans="2:27">
      <c r="U63" s="33"/>
      <c r="V63" s="19"/>
      <c r="W63" s="19"/>
      <c r="X63" s="9"/>
      <c r="Y63" s="10"/>
      <c r="Z63" s="34"/>
      <c r="AA63" s="35"/>
    </row>
    <row r="64" spans="2:27">
      <c r="U64" s="33" t="s">
        <v>57</v>
      </c>
      <c r="V64" s="112" t="str">
        <f>IF(S27=4,L27,IF(S28=4,L28,IF(S29=4,L29,IF(S30=4,L30,IF(S31=4,L31,"NEODEHRÁNO")))))</f>
        <v>Dufková</v>
      </c>
      <c r="W64" s="112"/>
      <c r="X64" s="9"/>
      <c r="Y64" s="10"/>
      <c r="Z64" s="34"/>
      <c r="AA64" s="35"/>
    </row>
    <row r="65" spans="21:29">
      <c r="U65" s="33"/>
      <c r="V65" s="19"/>
      <c r="W65" s="20"/>
      <c r="X65" s="9"/>
      <c r="Y65" s="10"/>
      <c r="Z65" s="34"/>
      <c r="AA65" s="35"/>
    </row>
    <row r="66" spans="21:29">
      <c r="U66" s="33"/>
      <c r="V66" s="19"/>
      <c r="W66" s="21"/>
      <c r="X66" s="9"/>
      <c r="Y66" s="10"/>
      <c r="Z66" s="34"/>
      <c r="AA66" s="35"/>
    </row>
    <row r="67" spans="21:29">
      <c r="U67" s="33"/>
      <c r="V67" s="19"/>
      <c r="W67" s="21"/>
      <c r="X67" s="122" t="str">
        <f>V64</f>
        <v>Dufková</v>
      </c>
      <c r="Y67" s="123"/>
      <c r="Z67" s="34"/>
      <c r="AA67" s="35"/>
    </row>
    <row r="68" spans="21:29">
      <c r="U68" s="33"/>
      <c r="V68" s="19"/>
      <c r="W68" s="21"/>
      <c r="X68" s="11"/>
      <c r="Y68" s="15"/>
      <c r="Z68" s="34"/>
      <c r="AA68" s="35"/>
    </row>
    <row r="69" spans="21:29">
      <c r="U69" s="33"/>
      <c r="V69" s="19"/>
      <c r="W69" s="21"/>
      <c r="X69" s="9"/>
      <c r="Y69" s="12"/>
      <c r="Z69" s="34"/>
      <c r="AA69" s="35"/>
    </row>
    <row r="70" spans="21:29">
      <c r="U70" s="33" t="s">
        <v>83</v>
      </c>
      <c r="V70" s="112" t="str">
        <f>IF(S14=5,L14,IF(S15=5,L15,IF(S16=5,L16,IF(S17=5,L17,IF(S18=5,L18,"NEODEHRÁNO")))))</f>
        <v>Mátlová</v>
      </c>
      <c r="W70" s="113"/>
      <c r="X70" s="9"/>
      <c r="Y70" s="9"/>
      <c r="Z70" s="34"/>
      <c r="AA70" s="35"/>
    </row>
    <row r="71" spans="21:29">
      <c r="U71" s="33"/>
      <c r="Z71" s="32"/>
      <c r="AA71" s="36"/>
    </row>
    <row r="72" spans="21:29">
      <c r="U72" s="33"/>
      <c r="Z72" s="32"/>
      <c r="AA72" s="36"/>
    </row>
    <row r="73" spans="21:29">
      <c r="U73" s="128" t="str">
        <f>V70</f>
        <v>Mátlová</v>
      </c>
      <c r="V73" s="128"/>
      <c r="Z73" s="32"/>
      <c r="AA73" s="36"/>
      <c r="AB73" s="129" t="str">
        <f>Z61</f>
        <v>Dufková</v>
      </c>
      <c r="AC73" s="128"/>
    </row>
    <row r="74" spans="21:29">
      <c r="U74" s="33"/>
      <c r="Z74" s="32"/>
      <c r="AA74" s="36"/>
      <c r="AC74" s="37"/>
    </row>
    <row r="75" spans="21:29">
      <c r="U75" s="33"/>
      <c r="Z75" s="32"/>
      <c r="AA75" s="36"/>
      <c r="AC75" s="36"/>
    </row>
    <row r="76" spans="21:29">
      <c r="U76" s="33" t="s">
        <v>74</v>
      </c>
      <c r="V76" s="134" t="str">
        <f>IF(S40=4,L40,IF(S41=4,L41,IF(S42=4,L42,IF(S43=4,L43,IF(S44=4,L44,"NEODEHRÁNO")))))</f>
        <v>Lachmanová</v>
      </c>
      <c r="W76" s="134"/>
      <c r="X76" s="9"/>
      <c r="Y76" s="9"/>
      <c r="Z76" s="34"/>
      <c r="AA76" s="35"/>
      <c r="AC76" s="36"/>
    </row>
    <row r="77" spans="21:29">
      <c r="U77" s="33"/>
      <c r="V77" s="19"/>
      <c r="W77" s="20"/>
      <c r="X77" s="9"/>
      <c r="Y77" s="9"/>
      <c r="Z77" s="34"/>
      <c r="AA77" s="35"/>
      <c r="AC77" s="36"/>
    </row>
    <row r="78" spans="21:29">
      <c r="U78" s="33"/>
      <c r="V78" s="19"/>
      <c r="W78" s="21"/>
      <c r="X78" s="9"/>
      <c r="Y78" s="9"/>
      <c r="Z78" s="34"/>
      <c r="AA78" s="35"/>
      <c r="AC78" s="36"/>
    </row>
    <row r="79" spans="21:29">
      <c r="U79" s="33"/>
      <c r="V79" s="19"/>
      <c r="W79" s="21"/>
      <c r="X79" s="120" t="str">
        <f>V82</f>
        <v>Procházková</v>
      </c>
      <c r="Y79" s="116"/>
      <c r="Z79" s="34"/>
      <c r="AA79" s="35"/>
      <c r="AC79" s="36"/>
    </row>
    <row r="80" spans="21:29">
      <c r="U80" s="33"/>
      <c r="V80" s="19"/>
      <c r="W80" s="21"/>
      <c r="X80" s="11"/>
      <c r="Y80" s="14"/>
      <c r="Z80" s="34"/>
      <c r="AA80" s="35"/>
      <c r="AC80" s="36"/>
    </row>
    <row r="81" spans="21:29">
      <c r="U81" s="33"/>
      <c r="V81" s="19"/>
      <c r="W81" s="21"/>
      <c r="X81" s="9"/>
      <c r="Y81" s="10"/>
      <c r="Z81" s="34"/>
      <c r="AA81" s="35"/>
      <c r="AC81" s="36"/>
    </row>
    <row r="82" spans="21:29">
      <c r="U82" s="33" t="s">
        <v>84</v>
      </c>
      <c r="V82" s="112" t="str">
        <f>IF(S27=5,L27,IF(S28=5,L28,IF(S29=5,L29,IF(S30=5,L30,IF(S31=5,L31,"NEODEHRÁNO")))))</f>
        <v>Procházková</v>
      </c>
      <c r="W82" s="113"/>
      <c r="X82" s="9"/>
      <c r="Y82" s="10"/>
      <c r="Z82" s="34"/>
      <c r="AA82" s="35"/>
      <c r="AC82" s="36"/>
    </row>
    <row r="83" spans="21:29">
      <c r="U83" s="33"/>
      <c r="V83" s="19"/>
      <c r="W83" s="22"/>
      <c r="X83" s="12"/>
      <c r="Y83" s="10"/>
      <c r="Z83" s="34"/>
      <c r="AA83" s="35"/>
      <c r="AC83" s="36"/>
    </row>
    <row r="84" spans="21:29">
      <c r="U84" s="33"/>
      <c r="V84" s="19"/>
      <c r="W84" s="23"/>
      <c r="X84" s="12"/>
      <c r="Y84" s="10"/>
      <c r="Z84" s="34"/>
      <c r="AA84" s="35"/>
      <c r="AC84" s="36"/>
    </row>
    <row r="85" spans="21:29">
      <c r="U85" s="33"/>
      <c r="V85" s="19"/>
      <c r="W85" s="132"/>
      <c r="X85" s="132"/>
      <c r="Y85" s="10"/>
      <c r="Z85" s="117" t="str">
        <f>X91</f>
        <v>Kepková</v>
      </c>
      <c r="AA85" s="130"/>
      <c r="AC85" s="36"/>
    </row>
    <row r="86" spans="21:29">
      <c r="U86" s="33"/>
      <c r="V86" s="19"/>
      <c r="W86" s="131"/>
      <c r="X86" s="131"/>
      <c r="Y86" s="10"/>
      <c r="Z86" s="114"/>
      <c r="AA86" s="115"/>
      <c r="AC86" s="36"/>
    </row>
    <row r="87" spans="21:29">
      <c r="U87" s="33"/>
      <c r="V87" s="19"/>
      <c r="W87" s="19"/>
      <c r="X87" s="9"/>
      <c r="Y87" s="10"/>
      <c r="Z87" s="13"/>
      <c r="AA87" s="13"/>
      <c r="AC87" s="36"/>
    </row>
    <row r="88" spans="21:29">
      <c r="U88" s="33"/>
      <c r="V88" s="112"/>
      <c r="W88" s="112"/>
      <c r="X88" s="9"/>
      <c r="Y88" s="10"/>
      <c r="Z88" s="13"/>
      <c r="AA88" s="13"/>
      <c r="AC88" s="36"/>
    </row>
    <row r="89" spans="21:29">
      <c r="U89" s="33"/>
      <c r="V89" s="19"/>
      <c r="W89" s="20"/>
      <c r="X89" s="9"/>
      <c r="Y89" s="10"/>
      <c r="Z89" s="13"/>
      <c r="AA89" s="13"/>
      <c r="AC89" s="36"/>
    </row>
    <row r="90" spans="21:29">
      <c r="U90" s="33"/>
      <c r="V90" s="19"/>
      <c r="W90" s="21"/>
      <c r="X90" s="9"/>
      <c r="Y90" s="10"/>
      <c r="Z90" s="13"/>
      <c r="AA90" s="13"/>
      <c r="AC90" s="36"/>
    </row>
    <row r="91" spans="21:29">
      <c r="U91" s="33"/>
      <c r="V91" s="19"/>
      <c r="W91" s="38" t="s">
        <v>24</v>
      </c>
      <c r="X91" s="122" t="str">
        <f>IF(S14=3,L14,IF(S15=3,L15,IF(S16=3,L16,IF(S17=3,L17,IF(S18=3,L18,"NEODEHRÁNO")))))</f>
        <v>Kepková</v>
      </c>
      <c r="Y91" s="123"/>
      <c r="Z91" s="13"/>
      <c r="AA91" s="13"/>
      <c r="AC91" s="36"/>
    </row>
    <row r="92" spans="21:29">
      <c r="U92" s="33"/>
      <c r="V92" s="19"/>
      <c r="W92" s="21"/>
      <c r="X92" s="11"/>
      <c r="Y92" s="15"/>
      <c r="Z92" s="13"/>
      <c r="AA92" s="13"/>
      <c r="AC92" s="36"/>
    </row>
    <row r="93" spans="21:29">
      <c r="U93" s="33"/>
      <c r="V93" s="19"/>
      <c r="W93" s="21"/>
      <c r="X93" s="9"/>
      <c r="Y93" s="12"/>
      <c r="Z93" s="13"/>
      <c r="AA93" s="13"/>
      <c r="AC93" s="36"/>
    </row>
    <row r="94" spans="21:29">
      <c r="U94" s="33"/>
      <c r="V94" s="112"/>
      <c r="W94" s="113"/>
      <c r="X94" s="9"/>
      <c r="Y94" s="9"/>
      <c r="Z94" s="13"/>
      <c r="AA94" s="13"/>
      <c r="AC94" s="36"/>
    </row>
    <row r="95" spans="21:29">
      <c r="U95" s="33"/>
      <c r="AC95" s="36"/>
    </row>
    <row r="96" spans="21:29">
      <c r="U96" s="33"/>
      <c r="AC96" s="36"/>
    </row>
    <row r="97" spans="21:31">
      <c r="U97" s="33"/>
      <c r="AC97" s="36"/>
      <c r="AD97" s="129" t="str">
        <f>AB122</f>
        <v>Chumchalová</v>
      </c>
      <c r="AE97" s="128"/>
    </row>
    <row r="98" spans="21:31">
      <c r="U98" s="33"/>
      <c r="AC98" s="36"/>
    </row>
    <row r="99" spans="21:31">
      <c r="U99" s="33"/>
      <c r="AC99" s="36"/>
    </row>
    <row r="100" spans="21:31">
      <c r="U100" s="33"/>
      <c r="AC100" s="36"/>
    </row>
    <row r="101" spans="21:31">
      <c r="U101" s="2"/>
      <c r="V101" s="134"/>
      <c r="W101" s="134"/>
      <c r="X101" s="9"/>
      <c r="Y101" s="9"/>
      <c r="Z101" s="13"/>
      <c r="AA101" s="13"/>
      <c r="AC101" s="36"/>
    </row>
    <row r="102" spans="21:31">
      <c r="U102" s="33"/>
      <c r="V102" s="19"/>
      <c r="W102" s="20"/>
      <c r="X102" s="9"/>
      <c r="Y102" s="9"/>
      <c r="Z102" s="13"/>
      <c r="AA102" s="13"/>
      <c r="AC102" s="36"/>
    </row>
    <row r="103" spans="21:31">
      <c r="U103" s="33"/>
      <c r="V103" s="19"/>
      <c r="W103" s="21"/>
      <c r="X103" s="9"/>
      <c r="Y103" s="9"/>
      <c r="Z103" s="13"/>
      <c r="AA103" s="13"/>
      <c r="AC103" s="36"/>
    </row>
    <row r="104" spans="21:31">
      <c r="U104" s="33"/>
      <c r="V104" s="19"/>
      <c r="W104" s="38" t="s">
        <v>58</v>
      </c>
      <c r="X104" s="120" t="str">
        <f>IF(S27=3,L27,IF(S28=3,L28,IF(S29=3,L29,IF(S30=3,L30,IF(S31=3,L31,"NEODEHRÁNO")))))</f>
        <v>Chumchalová</v>
      </c>
      <c r="Y104" s="116"/>
      <c r="Z104" s="13"/>
      <c r="AA104" s="13"/>
      <c r="AC104" s="36"/>
    </row>
    <row r="105" spans="21:31">
      <c r="U105" s="33"/>
      <c r="V105" s="19"/>
      <c r="W105" s="21"/>
      <c r="X105" s="11"/>
      <c r="Y105" s="14"/>
      <c r="Z105" s="13"/>
      <c r="AA105" s="13"/>
      <c r="AC105" s="36"/>
    </row>
    <row r="106" spans="21:31">
      <c r="U106" s="33"/>
      <c r="V106" s="19"/>
      <c r="W106" s="21"/>
      <c r="X106" s="9"/>
      <c r="Y106" s="10"/>
      <c r="Z106" s="13"/>
      <c r="AA106" s="13"/>
      <c r="AC106" s="36"/>
    </row>
    <row r="107" spans="21:31">
      <c r="U107" s="33"/>
      <c r="V107" s="112"/>
      <c r="W107" s="113"/>
      <c r="X107" s="9"/>
      <c r="Y107" s="10"/>
      <c r="Z107" s="13"/>
      <c r="AA107" s="13"/>
      <c r="AC107" s="36"/>
    </row>
    <row r="108" spans="21:31">
      <c r="U108" s="33"/>
      <c r="V108" s="19"/>
      <c r="W108" s="22"/>
      <c r="X108" s="12"/>
      <c r="Y108" s="10"/>
      <c r="Z108" s="13"/>
      <c r="AA108" s="13"/>
      <c r="AC108" s="36"/>
    </row>
    <row r="109" spans="21:31">
      <c r="U109" s="33"/>
      <c r="V109" s="19"/>
      <c r="W109" s="23"/>
      <c r="X109" s="12"/>
      <c r="Y109" s="10"/>
      <c r="Z109" s="13"/>
      <c r="AA109" s="13"/>
      <c r="AC109" s="36"/>
    </row>
    <row r="110" spans="21:31">
      <c r="U110" s="33"/>
      <c r="V110" s="19"/>
      <c r="W110" s="132"/>
      <c r="X110" s="132"/>
      <c r="Y110" s="10"/>
      <c r="Z110" s="117" t="str">
        <f>X104</f>
        <v>Chumchalová</v>
      </c>
      <c r="AA110" s="118"/>
      <c r="AC110" s="36"/>
    </row>
    <row r="111" spans="21:31">
      <c r="U111" s="33"/>
      <c r="V111" s="19"/>
      <c r="W111" s="131"/>
      <c r="X111" s="131"/>
      <c r="Y111" s="10"/>
      <c r="Z111" s="114"/>
      <c r="AA111" s="133"/>
      <c r="AC111" s="36"/>
    </row>
    <row r="112" spans="21:31">
      <c r="U112" s="33"/>
      <c r="V112" s="19"/>
      <c r="W112" s="19"/>
      <c r="X112" s="9"/>
      <c r="Y112" s="10"/>
      <c r="Z112" s="34"/>
      <c r="AA112" s="35"/>
      <c r="AC112" s="36"/>
    </row>
    <row r="113" spans="21:29">
      <c r="U113" s="33" t="s">
        <v>85</v>
      </c>
      <c r="V113" s="112" t="str">
        <f>IF(S40=5,L40,IF(S41=5,L41,IF(S42=5,L42,IF(S43=5,L43,IF(S44=5,L44,"NEODEHRÁNO")))))</f>
        <v>Židovová</v>
      </c>
      <c r="W113" s="112"/>
      <c r="X113" s="9"/>
      <c r="Y113" s="10"/>
      <c r="Z113" s="34"/>
      <c r="AA113" s="35"/>
      <c r="AC113" s="36"/>
    </row>
    <row r="114" spans="21:29">
      <c r="U114" s="33"/>
      <c r="V114" s="19"/>
      <c r="W114" s="20"/>
      <c r="X114" s="9"/>
      <c r="Y114" s="10"/>
      <c r="Z114" s="34"/>
      <c r="AA114" s="35"/>
      <c r="AC114" s="36"/>
    </row>
    <row r="115" spans="21:29">
      <c r="U115" s="33"/>
      <c r="V115" s="19"/>
      <c r="W115" s="21"/>
      <c r="X115" s="9"/>
      <c r="Y115" s="10"/>
      <c r="Z115" s="34"/>
      <c r="AA115" s="35"/>
      <c r="AC115" s="36"/>
    </row>
    <row r="116" spans="21:29">
      <c r="U116" s="33"/>
      <c r="V116" s="19"/>
      <c r="W116" s="21"/>
      <c r="X116" s="122" t="str">
        <f>V119</f>
        <v>Dolejšová</v>
      </c>
      <c r="Y116" s="123"/>
      <c r="Z116" s="34"/>
      <c r="AA116" s="35"/>
      <c r="AC116" s="36"/>
    </row>
    <row r="117" spans="21:29">
      <c r="U117" s="33"/>
      <c r="V117" s="19"/>
      <c r="W117" s="21"/>
      <c r="X117" s="11"/>
      <c r="Y117" s="15"/>
      <c r="Z117" s="34"/>
      <c r="AA117" s="35"/>
      <c r="AC117" s="36"/>
    </row>
    <row r="118" spans="21:29">
      <c r="U118" s="33"/>
      <c r="V118" s="19"/>
      <c r="W118" s="21"/>
      <c r="X118" s="9"/>
      <c r="Y118" s="12"/>
      <c r="Z118" s="34"/>
      <c r="AA118" s="35"/>
      <c r="AC118" s="36"/>
    </row>
    <row r="119" spans="21:29">
      <c r="U119" s="33" t="s">
        <v>22</v>
      </c>
      <c r="V119" s="112" t="str">
        <f>IF(S14=4,L14,IF(S15=4,L15,IF(S16=4,L16,IF(S17=4,L17,IF(S18=4,L18,"NEODEHRÁNO")))))</f>
        <v>Dolejšová</v>
      </c>
      <c r="W119" s="113"/>
      <c r="X119" s="9"/>
      <c r="Y119" s="9"/>
      <c r="Z119" s="34"/>
      <c r="AA119" s="35"/>
      <c r="AC119" s="36"/>
    </row>
    <row r="120" spans="21:29">
      <c r="U120" s="33"/>
      <c r="Z120" s="32"/>
      <c r="AA120" s="36"/>
      <c r="AC120" s="36"/>
    </row>
    <row r="121" spans="21:29">
      <c r="U121" s="33"/>
      <c r="Z121" s="32"/>
      <c r="AA121" s="36"/>
      <c r="AC121" s="36"/>
    </row>
    <row r="122" spans="21:29">
      <c r="U122" s="33"/>
      <c r="Z122" s="32"/>
      <c r="AA122" s="36"/>
      <c r="AB122" s="129" t="str">
        <f>Z110</f>
        <v>Chumchalová</v>
      </c>
      <c r="AC122" s="136"/>
    </row>
    <row r="123" spans="21:29">
      <c r="U123" s="33"/>
      <c r="Z123" s="32"/>
      <c r="AA123" s="36"/>
    </row>
    <row r="124" spans="21:29">
      <c r="U124" s="33"/>
      <c r="Z124" s="32"/>
      <c r="AA124" s="36"/>
    </row>
    <row r="125" spans="21:29">
      <c r="U125" s="33"/>
      <c r="V125" s="134"/>
      <c r="W125" s="134"/>
      <c r="X125" s="9"/>
      <c r="Y125" s="9"/>
      <c r="Z125" s="34"/>
      <c r="AA125" s="35"/>
    </row>
    <row r="126" spans="21:29">
      <c r="U126" s="33"/>
      <c r="V126" s="19"/>
      <c r="W126" s="20"/>
      <c r="X126" s="9"/>
      <c r="Y126" s="9"/>
      <c r="Z126" s="34"/>
      <c r="AA126" s="35"/>
    </row>
    <row r="127" spans="21:29">
      <c r="U127" s="33"/>
      <c r="V127" s="19"/>
      <c r="W127" s="21"/>
      <c r="X127" s="9"/>
      <c r="Y127" s="9"/>
      <c r="Z127" s="34"/>
      <c r="AA127" s="35"/>
    </row>
    <row r="128" spans="21:29">
      <c r="U128" s="33"/>
      <c r="V128" s="19"/>
      <c r="W128" s="38" t="s">
        <v>23</v>
      </c>
      <c r="X128" s="120" t="str">
        <f>IF(S5=4,L5,IF(S6=4,L6,IF(S7=4,L7,IF(S8=4,L8,"NEODEHRÁNO"))))</f>
        <v>Mašková</v>
      </c>
      <c r="Y128" s="116"/>
      <c r="Z128" s="34"/>
      <c r="AA128" s="35"/>
    </row>
    <row r="129" spans="21:27">
      <c r="U129" s="33"/>
      <c r="V129" s="19"/>
      <c r="W129" s="21"/>
      <c r="X129" s="11"/>
      <c r="Y129" s="14"/>
      <c r="Z129" s="34"/>
      <c r="AA129" s="35"/>
    </row>
    <row r="130" spans="21:27">
      <c r="U130" s="33"/>
      <c r="V130" s="19"/>
      <c r="W130" s="21"/>
      <c r="X130" s="9"/>
      <c r="Y130" s="10"/>
      <c r="Z130" s="34"/>
      <c r="AA130" s="35"/>
    </row>
    <row r="131" spans="21:27">
      <c r="U131" s="33"/>
      <c r="V131" s="112"/>
      <c r="W131" s="113"/>
      <c r="X131" s="9"/>
      <c r="Y131" s="10"/>
      <c r="Z131" s="34"/>
      <c r="AA131" s="35"/>
    </row>
    <row r="132" spans="21:27">
      <c r="U132" s="33"/>
      <c r="V132" s="19"/>
      <c r="W132" s="22"/>
      <c r="X132" s="12"/>
      <c r="Y132" s="10"/>
      <c r="Z132" s="34"/>
      <c r="AA132" s="35"/>
    </row>
    <row r="133" spans="21:27">
      <c r="U133" s="33"/>
      <c r="V133" s="19"/>
      <c r="W133" s="23"/>
      <c r="X133" s="12"/>
      <c r="Y133" s="10"/>
      <c r="Z133" s="34"/>
      <c r="AA133" s="35"/>
    </row>
    <row r="134" spans="21:27">
      <c r="U134" s="33"/>
      <c r="V134" s="19"/>
      <c r="W134" s="132"/>
      <c r="X134" s="132"/>
      <c r="Y134" s="10"/>
      <c r="Z134" s="117" t="str">
        <f>X140</f>
        <v xml:space="preserve">Olyšarová </v>
      </c>
      <c r="AA134" s="130"/>
    </row>
    <row r="135" spans="21:27">
      <c r="U135" s="33"/>
      <c r="V135" s="19"/>
      <c r="W135" s="131"/>
      <c r="X135" s="131"/>
      <c r="Y135" s="10"/>
      <c r="Z135" s="114"/>
      <c r="AA135" s="115"/>
    </row>
    <row r="136" spans="21:27">
      <c r="U136" s="33"/>
      <c r="V136" s="19"/>
      <c r="W136" s="19"/>
      <c r="X136" s="9"/>
      <c r="Y136" s="10"/>
      <c r="Z136" s="13"/>
      <c r="AA136" s="13"/>
    </row>
    <row r="137" spans="21:27">
      <c r="U137" s="33"/>
      <c r="V137" s="112"/>
      <c r="W137" s="112"/>
      <c r="X137" s="9"/>
      <c r="Y137" s="10"/>
      <c r="Z137" s="13"/>
      <c r="AA137" s="13"/>
    </row>
    <row r="138" spans="21:27">
      <c r="U138" s="33"/>
      <c r="V138" s="19"/>
      <c r="W138" s="20"/>
      <c r="X138" s="9"/>
      <c r="Y138" s="10"/>
      <c r="Z138" s="13"/>
      <c r="AA138" s="13"/>
    </row>
    <row r="139" spans="21:27">
      <c r="U139" s="33"/>
      <c r="V139" s="19"/>
      <c r="W139" s="21"/>
      <c r="X139" s="9"/>
      <c r="Y139" s="10"/>
      <c r="Z139" s="13"/>
      <c r="AA139" s="13"/>
    </row>
    <row r="140" spans="21:27">
      <c r="U140" s="33"/>
      <c r="V140" s="19"/>
      <c r="W140" s="38" t="s">
        <v>72</v>
      </c>
      <c r="X140" s="122" t="str">
        <f>IF(S40=3,L40,IF(S41=3,L41,IF(S42=3,L42,IF(S43=3,L43,IF(S44=3,L44,"NEODEHRÁNO")))))</f>
        <v xml:space="preserve">Olyšarová </v>
      </c>
      <c r="Y140" s="123"/>
      <c r="Z140" s="13"/>
      <c r="AA140" s="13"/>
    </row>
    <row r="141" spans="21:27">
      <c r="U141" s="33"/>
      <c r="V141" s="19"/>
      <c r="W141" s="21"/>
      <c r="X141" s="11"/>
      <c r="Y141" s="15"/>
      <c r="Z141" s="13"/>
      <c r="AA141" s="13"/>
    </row>
    <row r="142" spans="21:27">
      <c r="U142" s="33"/>
      <c r="V142" s="19"/>
      <c r="W142" s="21"/>
      <c r="X142" s="9"/>
      <c r="Y142" s="12"/>
      <c r="Z142" s="13"/>
      <c r="AA142" s="13"/>
    </row>
    <row r="143" spans="21:27">
      <c r="U143" s="33"/>
      <c r="V143" s="112"/>
      <c r="W143" s="113"/>
      <c r="X143" s="9"/>
      <c r="Y143" s="9"/>
      <c r="Z143" s="13"/>
      <c r="AA143" s="13"/>
    </row>
  </sheetData>
  <mergeCells count="80">
    <mergeCell ref="E1:S1"/>
    <mergeCell ref="B3:D3"/>
    <mergeCell ref="E3:G3"/>
    <mergeCell ref="H3:J3"/>
    <mergeCell ref="M3:O3"/>
    <mergeCell ref="V22:W22"/>
    <mergeCell ref="M38:O38"/>
    <mergeCell ref="M39:O39"/>
    <mergeCell ref="V4:W4"/>
    <mergeCell ref="X7:Y7"/>
    <mergeCell ref="V10:W10"/>
    <mergeCell ref="W13:X13"/>
    <mergeCell ref="V28:W28"/>
    <mergeCell ref="X31:Y31"/>
    <mergeCell ref="V34:W34"/>
    <mergeCell ref="W37:X37"/>
    <mergeCell ref="M4:O4"/>
    <mergeCell ref="M12:O12"/>
    <mergeCell ref="M13:O13"/>
    <mergeCell ref="M25:O25"/>
    <mergeCell ref="M26:O26"/>
    <mergeCell ref="Z13:AA13"/>
    <mergeCell ref="W14:X14"/>
    <mergeCell ref="Z14:AA14"/>
    <mergeCell ref="V16:W16"/>
    <mergeCell ref="X19:Y19"/>
    <mergeCell ref="U13:V13"/>
    <mergeCell ref="V82:W82"/>
    <mergeCell ref="V52:W52"/>
    <mergeCell ref="X55:Y55"/>
    <mergeCell ref="V58:W58"/>
    <mergeCell ref="W61:X61"/>
    <mergeCell ref="V64:W64"/>
    <mergeCell ref="X67:Y67"/>
    <mergeCell ref="V70:W70"/>
    <mergeCell ref="V76:W76"/>
    <mergeCell ref="X79:Y79"/>
    <mergeCell ref="U73:V73"/>
    <mergeCell ref="W62:X62"/>
    <mergeCell ref="V94:W94"/>
    <mergeCell ref="V101:W101"/>
    <mergeCell ref="X104:Y104"/>
    <mergeCell ref="V107:W107"/>
    <mergeCell ref="W110:X110"/>
    <mergeCell ref="W85:X85"/>
    <mergeCell ref="Z85:AA85"/>
    <mergeCell ref="W86:X86"/>
    <mergeCell ref="Z86:AA86"/>
    <mergeCell ref="V88:W88"/>
    <mergeCell ref="Z134:AA134"/>
    <mergeCell ref="W135:X135"/>
    <mergeCell ref="Z135:AA135"/>
    <mergeCell ref="W111:X111"/>
    <mergeCell ref="Z111:AA111"/>
    <mergeCell ref="V113:W113"/>
    <mergeCell ref="X116:Y116"/>
    <mergeCell ref="V119:W119"/>
    <mergeCell ref="V125:W125"/>
    <mergeCell ref="V137:W137"/>
    <mergeCell ref="X140:Y140"/>
    <mergeCell ref="V143:W143"/>
    <mergeCell ref="X128:Y128"/>
    <mergeCell ref="V131:W131"/>
    <mergeCell ref="W134:X134"/>
    <mergeCell ref="Y25:Z25"/>
    <mergeCell ref="AB25:AC25"/>
    <mergeCell ref="AB73:AC73"/>
    <mergeCell ref="AB122:AC122"/>
    <mergeCell ref="AD97:AE97"/>
    <mergeCell ref="Z110:AA110"/>
    <mergeCell ref="X91:Y91"/>
    <mergeCell ref="Z61:AA61"/>
    <mergeCell ref="Z62:AA62"/>
    <mergeCell ref="Z37:AA37"/>
    <mergeCell ref="W38:X38"/>
    <mergeCell ref="Z38:AA38"/>
    <mergeCell ref="V40:W40"/>
    <mergeCell ref="X43:Y43"/>
    <mergeCell ref="V46:W46"/>
    <mergeCell ref="U37:V37"/>
  </mergeCells>
  <conditionalFormatting sqref="V4 V10 V16 V22">
    <cfRule type="expression" dxfId="55" priority="31" stopIfTrue="1">
      <formula>OR(AND(V4&lt;&gt;"Bye",V5="Bye"),W4=$G$5)</formula>
    </cfRule>
    <cfRule type="expression" dxfId="54" priority="32" stopIfTrue="1">
      <formula>W5=$G$5</formula>
    </cfRule>
  </conditionalFormatting>
  <conditionalFormatting sqref="V5 V11 V17">
    <cfRule type="expression" dxfId="53" priority="29" stopIfTrue="1">
      <formula>OR(AND(V5&lt;&gt;"Bye",V4="Bye"),W5=$G$5)</formula>
    </cfRule>
    <cfRule type="expression" dxfId="52" priority="30" stopIfTrue="1">
      <formula>W4=$G$5</formula>
    </cfRule>
  </conditionalFormatting>
  <conditionalFormatting sqref="V28 V34 V40 V46">
    <cfRule type="expression" dxfId="51" priority="27" stopIfTrue="1">
      <formula>OR(AND(V28&lt;&gt;"Bye",V29="Bye"),W28=$G$5)</formula>
    </cfRule>
    <cfRule type="expression" dxfId="50" priority="28" stopIfTrue="1">
      <formula>W29=$G$5</formula>
    </cfRule>
  </conditionalFormatting>
  <conditionalFormatting sqref="V29 V35 V41">
    <cfRule type="expression" dxfId="49" priority="25" stopIfTrue="1">
      <formula>OR(AND(V29&lt;&gt;"Bye",V28="Bye"),W29=$G$5)</formula>
    </cfRule>
    <cfRule type="expression" dxfId="48" priority="26" stopIfTrue="1">
      <formula>W28=$G$5</formula>
    </cfRule>
  </conditionalFormatting>
  <conditionalFormatting sqref="V4 V10 V16 V22">
    <cfRule type="expression" dxfId="47" priority="23" stopIfTrue="1">
      <formula>OR(AND(V4&lt;&gt;"Bye",V5="Bye"),W4=$G$5)</formula>
    </cfRule>
    <cfRule type="expression" dxfId="46" priority="24" stopIfTrue="1">
      <formula>W5=$G$5</formula>
    </cfRule>
  </conditionalFormatting>
  <conditionalFormatting sqref="V5 V11 V17">
    <cfRule type="expression" dxfId="45" priority="21" stopIfTrue="1">
      <formula>OR(AND(V5&lt;&gt;"Bye",V4="Bye"),W5=$G$5)</formula>
    </cfRule>
    <cfRule type="expression" dxfId="44" priority="22" stopIfTrue="1">
      <formula>W4=$G$5</formula>
    </cfRule>
  </conditionalFormatting>
  <conditionalFormatting sqref="V28 V34 V40 V46">
    <cfRule type="expression" dxfId="43" priority="19" stopIfTrue="1">
      <formula>OR(AND(V28&lt;&gt;"Bye",V29="Bye"),W28=$G$5)</formula>
    </cfRule>
    <cfRule type="expression" dxfId="42" priority="20" stopIfTrue="1">
      <formula>W29=$G$5</formula>
    </cfRule>
  </conditionalFormatting>
  <conditionalFormatting sqref="V29 V35 V41">
    <cfRule type="expression" dxfId="41" priority="17" stopIfTrue="1">
      <formula>OR(AND(V29&lt;&gt;"Bye",V28="Bye"),W29=$G$5)</formula>
    </cfRule>
    <cfRule type="expression" dxfId="40" priority="18" stopIfTrue="1">
      <formula>W28=$G$5</formula>
    </cfRule>
  </conditionalFormatting>
  <conditionalFormatting sqref="V52 V58 V64 V70">
    <cfRule type="expression" dxfId="39" priority="15" stopIfTrue="1">
      <formula>OR(AND(V52&lt;&gt;"Bye",V53="Bye"),W52=$G$5)</formula>
    </cfRule>
    <cfRule type="expression" dxfId="38" priority="16" stopIfTrue="1">
      <formula>W53=$G$5</formula>
    </cfRule>
  </conditionalFormatting>
  <conditionalFormatting sqref="V53 V59 V65">
    <cfRule type="expression" dxfId="37" priority="13" stopIfTrue="1">
      <formula>OR(AND(V53&lt;&gt;"Bye",V52="Bye"),W53=$G$5)</formula>
    </cfRule>
    <cfRule type="expression" dxfId="36" priority="14" stopIfTrue="1">
      <formula>W52=$G$5</formula>
    </cfRule>
  </conditionalFormatting>
  <conditionalFormatting sqref="V76 V82 V88 V94">
    <cfRule type="expression" dxfId="35" priority="11" stopIfTrue="1">
      <formula>OR(AND(V76&lt;&gt;"Bye",V77="Bye"),W76=$G$5)</formula>
    </cfRule>
    <cfRule type="expression" dxfId="34" priority="12" stopIfTrue="1">
      <formula>W77=$G$5</formula>
    </cfRule>
  </conditionalFormatting>
  <conditionalFormatting sqref="V77 V83 V89">
    <cfRule type="expression" dxfId="33" priority="9" stopIfTrue="1">
      <formula>OR(AND(V77&lt;&gt;"Bye",V76="Bye"),W77=$G$5)</formula>
    </cfRule>
    <cfRule type="expression" dxfId="32" priority="10" stopIfTrue="1">
      <formula>W76=$G$5</formula>
    </cfRule>
  </conditionalFormatting>
  <conditionalFormatting sqref="V101 V107 V113 V119">
    <cfRule type="expression" dxfId="31" priority="7" stopIfTrue="1">
      <formula>OR(AND(V101&lt;&gt;"Bye",V102="Bye"),W101=$G$5)</formula>
    </cfRule>
    <cfRule type="expression" dxfId="30" priority="8" stopIfTrue="1">
      <formula>W102=$G$5</formula>
    </cfRule>
  </conditionalFormatting>
  <conditionalFormatting sqref="V102 V108 V114">
    <cfRule type="expression" dxfId="29" priority="5" stopIfTrue="1">
      <formula>OR(AND(V102&lt;&gt;"Bye",V101="Bye"),W102=$G$5)</formula>
    </cfRule>
    <cfRule type="expression" dxfId="28" priority="6" stopIfTrue="1">
      <formula>W101=$G$5</formula>
    </cfRule>
  </conditionalFormatting>
  <conditionalFormatting sqref="V125 V131 V137 V143">
    <cfRule type="expression" dxfId="27" priority="3" stopIfTrue="1">
      <formula>OR(AND(V125&lt;&gt;"Bye",V126="Bye"),W125=$G$5)</formula>
    </cfRule>
    <cfRule type="expression" dxfId="26" priority="4" stopIfTrue="1">
      <formula>W126=$G$5</formula>
    </cfRule>
  </conditionalFormatting>
  <conditionalFormatting sqref="V126 V132 V138">
    <cfRule type="expression" dxfId="25" priority="1" stopIfTrue="1">
      <formula>OR(AND(V126&lt;&gt;"Bye",V125="Bye"),W126=$G$5)</formula>
    </cfRule>
    <cfRule type="expression" dxfId="24" priority="2" stopIfTrue="1">
      <formula>W125=$G$5</formula>
    </cfRule>
  </conditionalFormatting>
  <pageMargins left="0.70866141732283472" right="0.70866141732283472" top="0.78740157480314965" bottom="0.78740157480314965" header="0.31496062992125984" footer="0.31496062992125984"/>
  <pageSetup paperSize="9"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"/>
  <sheetViews>
    <sheetView topLeftCell="C58" workbookViewId="0">
      <selection activeCell="Y26" sqref="Y26"/>
    </sheetView>
  </sheetViews>
  <sheetFormatPr defaultRowHeight="15"/>
  <cols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customWidth="1"/>
  </cols>
  <sheetData>
    <row r="1" spans="1:27" ht="21">
      <c r="B1" s="79" t="s">
        <v>81</v>
      </c>
      <c r="C1" s="30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7">
      <c r="A2" s="30"/>
      <c r="C2" s="30"/>
      <c r="E2" s="57"/>
      <c r="F2" s="57"/>
      <c r="G2" s="57"/>
      <c r="H2" s="57"/>
      <c r="I2" s="57"/>
      <c r="J2" s="57"/>
      <c r="K2" s="81"/>
      <c r="L2" s="77"/>
      <c r="M2" s="57"/>
      <c r="N2" s="57"/>
      <c r="O2" s="57"/>
      <c r="P2" s="57"/>
      <c r="Q2" s="57"/>
      <c r="R2" s="57"/>
      <c r="S2" s="57"/>
    </row>
    <row r="3" spans="1:27">
      <c r="A3" s="30"/>
      <c r="B3" s="135" t="s">
        <v>6</v>
      </c>
      <c r="C3" s="135"/>
      <c r="D3" s="135"/>
      <c r="E3" s="125" t="s">
        <v>4</v>
      </c>
      <c r="F3" s="125"/>
      <c r="G3" s="125"/>
      <c r="H3" s="125" t="s">
        <v>7</v>
      </c>
      <c r="I3" s="125"/>
      <c r="J3" s="125"/>
      <c r="K3" s="81"/>
      <c r="L3" s="75" t="s">
        <v>8</v>
      </c>
      <c r="M3" s="126"/>
      <c r="N3" s="126"/>
      <c r="O3" s="126"/>
      <c r="P3" s="57"/>
      <c r="Q3" s="57"/>
      <c r="R3" s="57"/>
      <c r="S3" s="57"/>
    </row>
    <row r="4" spans="1:27">
      <c r="A4" s="25" t="s">
        <v>0</v>
      </c>
      <c r="B4" s="8" t="s">
        <v>1</v>
      </c>
      <c r="C4" s="29" t="s">
        <v>3</v>
      </c>
      <c r="D4" s="8" t="s">
        <v>2</v>
      </c>
      <c r="E4" s="4" t="s">
        <v>1</v>
      </c>
      <c r="F4" s="4" t="s">
        <v>5</v>
      </c>
      <c r="G4" s="4" t="s">
        <v>2</v>
      </c>
      <c r="H4" s="4" t="s">
        <v>1</v>
      </c>
      <c r="I4" s="4" t="s">
        <v>5</v>
      </c>
      <c r="J4" s="4" t="s">
        <v>2</v>
      </c>
      <c r="K4" s="81"/>
      <c r="L4" s="4" t="s">
        <v>9</v>
      </c>
      <c r="M4" s="127" t="s">
        <v>10</v>
      </c>
      <c r="N4" s="127"/>
      <c r="O4" s="127"/>
      <c r="P4" s="73" t="s">
        <v>11</v>
      </c>
      <c r="Q4" s="4" t="s">
        <v>12</v>
      </c>
      <c r="R4" s="4" t="s">
        <v>13</v>
      </c>
      <c r="S4" s="4" t="s">
        <v>0</v>
      </c>
      <c r="U4" s="30" t="s">
        <v>17</v>
      </c>
      <c r="V4" s="134" t="str">
        <f>IF(S5=1,L5,IF(S6=1,L6,IF(S7=1,L7,IF(S8=1,L8,"NEODEHRÁNO"))))</f>
        <v>Holeček</v>
      </c>
      <c r="W4" s="134"/>
      <c r="X4" s="9"/>
      <c r="Y4" s="9"/>
      <c r="Z4" s="13"/>
      <c r="AA4" s="13"/>
    </row>
    <row r="5" spans="1:27">
      <c r="A5" s="30"/>
      <c r="B5" s="8" t="str">
        <f>L5</f>
        <v>Holeček</v>
      </c>
      <c r="C5" s="29" t="s">
        <v>3</v>
      </c>
      <c r="D5" s="8" t="str">
        <f>L8</f>
        <v>Bye</v>
      </c>
      <c r="E5" s="4">
        <v>2</v>
      </c>
      <c r="F5" s="4" t="s">
        <v>5</v>
      </c>
      <c r="G5" s="4">
        <v>0</v>
      </c>
      <c r="H5" s="4">
        <v>22</v>
      </c>
      <c r="I5" s="4" t="s">
        <v>5</v>
      </c>
      <c r="J5" s="4">
        <v>0</v>
      </c>
      <c r="K5" s="81"/>
      <c r="L5" s="64" t="s">
        <v>195</v>
      </c>
      <c r="M5" s="4">
        <f>SUM(H5,H8,J10)</f>
        <v>66</v>
      </c>
      <c r="N5" s="57" t="s">
        <v>5</v>
      </c>
      <c r="O5" s="4">
        <f>SUM(J5,J8,H10)</f>
        <v>21</v>
      </c>
      <c r="P5" s="4">
        <f>M5-O5</f>
        <v>45</v>
      </c>
      <c r="Q5" s="4">
        <f>SUM(E5,E8,G10)</f>
        <v>6</v>
      </c>
      <c r="R5" s="4">
        <f>Q5+(P5/100)</f>
        <v>6.45</v>
      </c>
      <c r="S5" s="4">
        <f>RANK(R5,$R$5:$R$8,0)</f>
        <v>1</v>
      </c>
      <c r="U5" s="30"/>
      <c r="V5" s="19"/>
      <c r="W5" s="20"/>
      <c r="X5" s="9"/>
      <c r="Y5" s="9"/>
      <c r="Z5" s="13"/>
      <c r="AA5" s="13"/>
    </row>
    <row r="6" spans="1:27">
      <c r="A6" s="30"/>
      <c r="B6" s="8" t="str">
        <f>L6</f>
        <v>Daniš</v>
      </c>
      <c r="C6" s="29" t="s">
        <v>3</v>
      </c>
      <c r="D6" s="8" t="str">
        <f>L7</f>
        <v>Lüley</v>
      </c>
      <c r="E6" s="4">
        <v>0</v>
      </c>
      <c r="F6" s="4" t="s">
        <v>5</v>
      </c>
      <c r="G6" s="4">
        <v>2</v>
      </c>
      <c r="H6" s="4">
        <v>6</v>
      </c>
      <c r="I6" s="4" t="s">
        <v>5</v>
      </c>
      <c r="J6" s="4">
        <v>22</v>
      </c>
      <c r="K6" s="81"/>
      <c r="L6" s="64" t="s">
        <v>196</v>
      </c>
      <c r="M6" s="4">
        <f>SUM(H6,J8,H9)</f>
        <v>31</v>
      </c>
      <c r="N6" s="4" t="s">
        <v>5</v>
      </c>
      <c r="O6" s="4">
        <f>SUM(J6,H8,J9)</f>
        <v>44</v>
      </c>
      <c r="P6" s="4">
        <f t="shared" ref="P6:P8" si="0">M6-O6</f>
        <v>-13</v>
      </c>
      <c r="Q6" s="4">
        <f>SUM(E6,G8,E9)</f>
        <v>2</v>
      </c>
      <c r="R6" s="4">
        <f t="shared" ref="R6:R8" si="1">Q6+(P6/100)</f>
        <v>1.87</v>
      </c>
      <c r="S6" s="4">
        <f t="shared" ref="S6:S8" si="2">RANK(R6,$R$5:$R$8,0)</f>
        <v>3</v>
      </c>
      <c r="U6" s="30"/>
      <c r="V6" s="19"/>
      <c r="W6" s="21"/>
      <c r="X6" s="9"/>
      <c r="Y6" s="9"/>
      <c r="Z6" s="13"/>
      <c r="AA6" s="13"/>
    </row>
    <row r="7" spans="1:27">
      <c r="A7" s="30"/>
      <c r="B7" s="8" t="str">
        <f>L8</f>
        <v>Bye</v>
      </c>
      <c r="C7" s="29" t="s">
        <v>3</v>
      </c>
      <c r="D7" s="8" t="str">
        <f>L7</f>
        <v>Lüley</v>
      </c>
      <c r="E7" s="4">
        <v>0</v>
      </c>
      <c r="F7" s="4" t="s">
        <v>5</v>
      </c>
      <c r="G7" s="4">
        <v>2</v>
      </c>
      <c r="H7" s="4">
        <v>0</v>
      </c>
      <c r="I7" s="4" t="s">
        <v>5</v>
      </c>
      <c r="J7" s="4">
        <v>22</v>
      </c>
      <c r="K7" s="81"/>
      <c r="L7" s="67" t="s">
        <v>197</v>
      </c>
      <c r="M7" s="4">
        <f>SUM(J6,J7,H10)</f>
        <v>62</v>
      </c>
      <c r="N7" s="4" t="s">
        <v>5</v>
      </c>
      <c r="O7" s="4">
        <f>SUM(H6,H7,J10)</f>
        <v>28</v>
      </c>
      <c r="P7" s="4">
        <f t="shared" si="0"/>
        <v>34</v>
      </c>
      <c r="Q7" s="4">
        <f>SUM(G6,G7,E10)</f>
        <v>4</v>
      </c>
      <c r="R7" s="4">
        <f t="shared" si="1"/>
        <v>4.34</v>
      </c>
      <c r="S7" s="4">
        <f t="shared" si="2"/>
        <v>2</v>
      </c>
      <c r="U7" s="30"/>
      <c r="V7" s="19"/>
      <c r="W7" s="38"/>
      <c r="X7" s="120" t="str">
        <f>V4</f>
        <v>Holeček</v>
      </c>
      <c r="Y7" s="116"/>
      <c r="Z7" s="13"/>
      <c r="AA7" s="13"/>
    </row>
    <row r="8" spans="1:27">
      <c r="A8" s="30"/>
      <c r="B8" s="8" t="str">
        <f>L5</f>
        <v>Holeček</v>
      </c>
      <c r="C8" s="29" t="s">
        <v>3</v>
      </c>
      <c r="D8" s="8" t="str">
        <f>L6</f>
        <v>Daniš</v>
      </c>
      <c r="E8" s="4">
        <v>2</v>
      </c>
      <c r="F8" s="4" t="s">
        <v>5</v>
      </c>
      <c r="G8" s="4">
        <v>0</v>
      </c>
      <c r="H8" s="4">
        <v>22</v>
      </c>
      <c r="I8" s="4" t="s">
        <v>5</v>
      </c>
      <c r="J8" s="4">
        <v>3</v>
      </c>
      <c r="K8" s="81"/>
      <c r="L8" s="89" t="s">
        <v>48</v>
      </c>
      <c r="M8" s="4">
        <f>SUM(J5,H7,J9)</f>
        <v>0</v>
      </c>
      <c r="N8" s="4" t="s">
        <v>5</v>
      </c>
      <c r="O8" s="4">
        <f>SUM(H5,J7,H9)</f>
        <v>66</v>
      </c>
      <c r="P8" s="4">
        <f t="shared" si="0"/>
        <v>-66</v>
      </c>
      <c r="Q8" s="4">
        <f>SUM(G5,E7,G9)</f>
        <v>0</v>
      </c>
      <c r="R8" s="4">
        <f t="shared" si="1"/>
        <v>-0.66</v>
      </c>
      <c r="S8" s="4">
        <f t="shared" si="2"/>
        <v>4</v>
      </c>
      <c r="U8" s="30"/>
      <c r="V8" s="19"/>
      <c r="W8" s="21"/>
      <c r="X8" s="11"/>
      <c r="Y8" s="14"/>
      <c r="Z8" s="13"/>
      <c r="AA8" s="13"/>
    </row>
    <row r="9" spans="1:27">
      <c r="A9" s="30"/>
      <c r="B9" s="8" t="str">
        <f>L6</f>
        <v>Daniš</v>
      </c>
      <c r="C9" s="29" t="s">
        <v>3</v>
      </c>
      <c r="D9" s="8" t="str">
        <f>L8</f>
        <v>Bye</v>
      </c>
      <c r="E9" s="4">
        <v>2</v>
      </c>
      <c r="F9" s="4" t="s">
        <v>5</v>
      </c>
      <c r="G9" s="4">
        <v>0</v>
      </c>
      <c r="H9" s="4">
        <v>22</v>
      </c>
      <c r="I9" s="4" t="s">
        <v>5</v>
      </c>
      <c r="J9" s="4">
        <v>0</v>
      </c>
      <c r="K9" s="81"/>
      <c r="L9" s="77"/>
      <c r="M9" s="76">
        <f>SUM(M5:M8)</f>
        <v>159</v>
      </c>
      <c r="N9" s="82">
        <f>M9-O9</f>
        <v>0</v>
      </c>
      <c r="O9" s="76">
        <f>SUM(O5:O8)</f>
        <v>159</v>
      </c>
      <c r="P9" s="57"/>
      <c r="Q9" s="57"/>
      <c r="R9" s="57"/>
      <c r="S9" s="57"/>
      <c r="U9" s="30"/>
      <c r="V9" s="19"/>
      <c r="W9" s="21"/>
      <c r="X9" s="9"/>
      <c r="Y9" s="10"/>
      <c r="Z9" s="13"/>
      <c r="AA9" s="13"/>
    </row>
    <row r="10" spans="1:27">
      <c r="A10" s="30"/>
      <c r="B10" s="8" t="str">
        <f>L7</f>
        <v>Lüley</v>
      </c>
      <c r="C10" s="29" t="s">
        <v>3</v>
      </c>
      <c r="D10" s="8" t="str">
        <f>L5</f>
        <v>Holeček</v>
      </c>
      <c r="E10" s="4">
        <v>0</v>
      </c>
      <c r="F10" s="4" t="s">
        <v>5</v>
      </c>
      <c r="G10" s="4">
        <v>2</v>
      </c>
      <c r="H10" s="4">
        <v>18</v>
      </c>
      <c r="I10" s="4" t="s">
        <v>5</v>
      </c>
      <c r="J10" s="4">
        <v>22</v>
      </c>
      <c r="K10" s="81"/>
      <c r="L10" s="77"/>
      <c r="M10" s="57"/>
      <c r="N10" s="57"/>
      <c r="O10" s="57"/>
      <c r="P10" s="57"/>
      <c r="Q10" s="57"/>
      <c r="R10" s="57"/>
      <c r="S10" s="57"/>
      <c r="U10" s="30" t="s">
        <v>64</v>
      </c>
      <c r="V10" s="112" t="str">
        <f>IF(S34=2,L34,IF(S35=2,L35,IF(S36=2,L36,IF(S37=2,L37,"NEODEHRÁNO"))))</f>
        <v>Fürst</v>
      </c>
      <c r="W10" s="113"/>
      <c r="X10" s="9"/>
      <c r="Y10" s="10"/>
      <c r="Z10" s="13"/>
      <c r="AA10" s="13"/>
    </row>
    <row r="11" spans="1:27">
      <c r="A11" s="30"/>
      <c r="B11" s="8"/>
      <c r="C11" s="29"/>
      <c r="D11" s="8"/>
      <c r="E11" s="4"/>
      <c r="F11" s="4"/>
      <c r="G11" s="4"/>
      <c r="H11" s="4"/>
      <c r="I11" s="4"/>
      <c r="J11" s="4"/>
      <c r="K11" s="81"/>
      <c r="L11" s="77"/>
      <c r="M11" s="57"/>
      <c r="N11" s="57"/>
      <c r="O11" s="57"/>
      <c r="P11" s="57"/>
      <c r="Q11" s="57"/>
      <c r="R11" s="57"/>
      <c r="S11" s="57"/>
      <c r="U11" s="30"/>
      <c r="V11" s="19"/>
      <c r="W11" s="22"/>
      <c r="X11" s="12"/>
      <c r="Y11" s="10"/>
      <c r="Z11" s="13"/>
      <c r="AA11" s="13"/>
    </row>
    <row r="12" spans="1:27">
      <c r="A12" s="30"/>
      <c r="B12" s="8"/>
      <c r="C12" s="29"/>
      <c r="D12" s="8"/>
      <c r="E12" s="4"/>
      <c r="F12" s="4"/>
      <c r="G12" s="4"/>
      <c r="H12" s="4"/>
      <c r="I12" s="4"/>
      <c r="J12" s="4"/>
      <c r="K12" s="81"/>
      <c r="L12" s="75" t="s">
        <v>15</v>
      </c>
      <c r="M12" s="126"/>
      <c r="N12" s="126"/>
      <c r="O12" s="126"/>
      <c r="P12" s="57"/>
      <c r="Q12" s="57"/>
      <c r="R12" s="57"/>
      <c r="S12" s="57"/>
      <c r="U12" s="30"/>
      <c r="V12" s="19"/>
      <c r="W12" s="23"/>
      <c r="X12" s="12"/>
      <c r="Y12" s="10"/>
      <c r="Z12" s="13"/>
      <c r="AA12" s="13"/>
    </row>
    <row r="13" spans="1:27">
      <c r="A13" s="30"/>
      <c r="B13" s="8"/>
      <c r="C13" s="29"/>
      <c r="D13" s="8"/>
      <c r="E13" s="4"/>
      <c r="F13" s="4"/>
      <c r="G13" s="4"/>
      <c r="H13" s="4"/>
      <c r="I13" s="4"/>
      <c r="J13" s="4"/>
      <c r="K13" s="81"/>
      <c r="L13" s="4" t="s">
        <v>9</v>
      </c>
      <c r="M13" s="127" t="s">
        <v>10</v>
      </c>
      <c r="N13" s="127"/>
      <c r="O13" s="127"/>
      <c r="P13" s="73" t="s">
        <v>11</v>
      </c>
      <c r="Q13" s="4" t="s">
        <v>12</v>
      </c>
      <c r="R13" s="4" t="s">
        <v>13</v>
      </c>
      <c r="S13" s="4" t="s">
        <v>0</v>
      </c>
      <c r="U13" s="128" t="str">
        <f>V10</f>
        <v>Fürst</v>
      </c>
      <c r="V13" s="128"/>
      <c r="W13" s="132"/>
      <c r="X13" s="132"/>
      <c r="Y13" s="10"/>
      <c r="Z13" s="117" t="str">
        <f>X7</f>
        <v>Holeček</v>
      </c>
      <c r="AA13" s="118"/>
    </row>
    <row r="14" spans="1:27">
      <c r="A14" s="30"/>
      <c r="B14" s="8" t="str">
        <f>L14</f>
        <v>Novák</v>
      </c>
      <c r="C14" s="29" t="s">
        <v>3</v>
      </c>
      <c r="D14" s="8" t="str">
        <f>L17</f>
        <v>Peka</v>
      </c>
      <c r="E14" s="4">
        <v>2</v>
      </c>
      <c r="F14" s="4" t="s">
        <v>5</v>
      </c>
      <c r="G14" s="4">
        <v>0</v>
      </c>
      <c r="H14" s="4">
        <v>22</v>
      </c>
      <c r="I14" s="4" t="s">
        <v>5</v>
      </c>
      <c r="J14" s="4">
        <v>14</v>
      </c>
      <c r="K14" s="81"/>
      <c r="L14" s="48" t="s">
        <v>198</v>
      </c>
      <c r="M14" s="4">
        <f>SUM(H14,H17,J19)</f>
        <v>59</v>
      </c>
      <c r="N14" s="57" t="s">
        <v>5</v>
      </c>
      <c r="O14" s="4">
        <f>SUM(J14,J17,H19)</f>
        <v>42</v>
      </c>
      <c r="P14" s="4">
        <f>M14-O14</f>
        <v>17</v>
      </c>
      <c r="Q14" s="4">
        <f>SUM(E14,E17,G19)</f>
        <v>4</v>
      </c>
      <c r="R14" s="4">
        <f>Q14+(P14/100)</f>
        <v>4.17</v>
      </c>
      <c r="S14" s="4">
        <f>RANK(R14,$R$14:$R$17,0)</f>
        <v>2</v>
      </c>
      <c r="U14" s="30"/>
      <c r="V14" s="19"/>
      <c r="W14" s="131"/>
      <c r="X14" s="131"/>
      <c r="Y14" s="10"/>
      <c r="Z14" s="114"/>
      <c r="AA14" s="133"/>
    </row>
    <row r="15" spans="1:27">
      <c r="A15" s="30"/>
      <c r="B15" s="8" t="str">
        <f>L15</f>
        <v xml:space="preserve">Veselý </v>
      </c>
      <c r="C15" s="29" t="s">
        <v>3</v>
      </c>
      <c r="D15" s="8" t="str">
        <f>L16</f>
        <v>Kadlec</v>
      </c>
      <c r="E15" s="4">
        <v>1</v>
      </c>
      <c r="F15" s="4" t="s">
        <v>5</v>
      </c>
      <c r="G15" s="4">
        <v>1</v>
      </c>
      <c r="H15" s="4">
        <v>15</v>
      </c>
      <c r="I15" s="4" t="s">
        <v>5</v>
      </c>
      <c r="J15" s="4">
        <v>21</v>
      </c>
      <c r="K15" s="81"/>
      <c r="L15" s="67" t="s">
        <v>199</v>
      </c>
      <c r="M15" s="4">
        <f>SUM(H15,J17,H18)</f>
        <v>42</v>
      </c>
      <c r="N15" s="4" t="s">
        <v>5</v>
      </c>
      <c r="O15" s="4">
        <f>SUM(J15,H17,J18)</f>
        <v>63</v>
      </c>
      <c r="P15" s="4">
        <f t="shared" ref="P15:P17" si="3">M15-O15</f>
        <v>-21</v>
      </c>
      <c r="Q15" s="4">
        <f>SUM(E15,G17,E18)</f>
        <v>2</v>
      </c>
      <c r="R15" s="4">
        <f t="shared" ref="R15:R17" si="4">Q15+(P15/100)</f>
        <v>1.79</v>
      </c>
      <c r="S15" s="4">
        <f t="shared" ref="S15:S17" si="5">RANK(R15,$R$14:$R$17,0)</f>
        <v>3</v>
      </c>
      <c r="U15" s="30"/>
      <c r="V15" s="19"/>
      <c r="W15" s="19"/>
      <c r="X15" s="9"/>
      <c r="Y15" s="10"/>
      <c r="Z15" s="34"/>
      <c r="AA15" s="35"/>
    </row>
    <row r="16" spans="1:27">
      <c r="A16" s="30"/>
      <c r="B16" s="8" t="str">
        <f>L17</f>
        <v>Peka</v>
      </c>
      <c r="C16" s="29" t="s">
        <v>3</v>
      </c>
      <c r="D16" s="8" t="str">
        <f>L16</f>
        <v>Kadlec</v>
      </c>
      <c r="E16" s="4">
        <v>0</v>
      </c>
      <c r="F16" s="4" t="s">
        <v>5</v>
      </c>
      <c r="G16" s="4">
        <v>2</v>
      </c>
      <c r="H16" s="4">
        <v>13</v>
      </c>
      <c r="I16" s="4" t="s">
        <v>5</v>
      </c>
      <c r="J16" s="4">
        <v>22</v>
      </c>
      <c r="K16" s="81"/>
      <c r="L16" s="64" t="s">
        <v>200</v>
      </c>
      <c r="M16" s="4">
        <f>SUM(J15,J16,H19)</f>
        <v>65</v>
      </c>
      <c r="N16" s="4" t="s">
        <v>5</v>
      </c>
      <c r="O16" s="4">
        <f>SUM(H15,H16,J19)</f>
        <v>43</v>
      </c>
      <c r="P16" s="4">
        <f t="shared" si="3"/>
        <v>22</v>
      </c>
      <c r="Q16" s="4">
        <f>SUM(G15,G16,E19)</f>
        <v>5</v>
      </c>
      <c r="R16" s="4">
        <f t="shared" si="4"/>
        <v>5.22</v>
      </c>
      <c r="S16" s="4">
        <f t="shared" si="5"/>
        <v>1</v>
      </c>
      <c r="U16" s="30" t="s">
        <v>20</v>
      </c>
      <c r="V16" s="112" t="str">
        <f>IF(S14=1,L14,IF(S15=1,L15,IF(S16=1,L16,IF(S17=1,L17,"NEODEHRÁNO"))))</f>
        <v>Kadlec</v>
      </c>
      <c r="W16" s="112"/>
      <c r="X16" s="9"/>
      <c r="Y16" s="10"/>
      <c r="Z16" s="34"/>
      <c r="AA16" s="35"/>
    </row>
    <row r="17" spans="1:29">
      <c r="A17" s="30"/>
      <c r="B17" s="8" t="str">
        <f>L14</f>
        <v>Novák</v>
      </c>
      <c r="C17" s="29" t="s">
        <v>3</v>
      </c>
      <c r="D17" s="8" t="str">
        <f>L15</f>
        <v xml:space="preserve">Veselý </v>
      </c>
      <c r="E17" s="4">
        <v>2</v>
      </c>
      <c r="F17" s="4" t="s">
        <v>5</v>
      </c>
      <c r="G17" s="4">
        <v>0</v>
      </c>
      <c r="H17" s="4">
        <v>22</v>
      </c>
      <c r="I17" s="4" t="s">
        <v>5</v>
      </c>
      <c r="J17" s="4">
        <v>6</v>
      </c>
      <c r="K17" s="81"/>
      <c r="L17" s="64" t="s">
        <v>201</v>
      </c>
      <c r="M17" s="4">
        <f>SUM(J14,H16,J18)</f>
        <v>47</v>
      </c>
      <c r="N17" s="4" t="s">
        <v>5</v>
      </c>
      <c r="O17" s="4">
        <f>SUM(H14,J16,H18)</f>
        <v>65</v>
      </c>
      <c r="P17" s="4">
        <f t="shared" si="3"/>
        <v>-18</v>
      </c>
      <c r="Q17" s="4">
        <f>SUM(G14,E16,G18)</f>
        <v>1</v>
      </c>
      <c r="R17" s="4">
        <f t="shared" si="4"/>
        <v>0.82000000000000006</v>
      </c>
      <c r="S17" s="4">
        <f t="shared" si="5"/>
        <v>4</v>
      </c>
      <c r="U17" s="30"/>
      <c r="V17" s="19"/>
      <c r="W17" s="20"/>
      <c r="X17" s="9"/>
      <c r="Y17" s="10"/>
      <c r="Z17" s="34"/>
      <c r="AA17" s="35"/>
    </row>
    <row r="18" spans="1:29">
      <c r="A18" s="30"/>
      <c r="B18" s="8" t="str">
        <f>L15</f>
        <v xml:space="preserve">Veselý </v>
      </c>
      <c r="C18" s="29" t="s">
        <v>3</v>
      </c>
      <c r="D18" s="8" t="str">
        <f>L17</f>
        <v>Peka</v>
      </c>
      <c r="E18" s="4">
        <v>1</v>
      </c>
      <c r="F18" s="4" t="s">
        <v>5</v>
      </c>
      <c r="G18" s="4">
        <v>1</v>
      </c>
      <c r="H18" s="4">
        <v>21</v>
      </c>
      <c r="I18" s="4" t="s">
        <v>5</v>
      </c>
      <c r="J18" s="4">
        <v>20</v>
      </c>
      <c r="K18" s="81"/>
      <c r="L18" s="77"/>
      <c r="M18" s="76">
        <f>SUM(M14:M17)</f>
        <v>213</v>
      </c>
      <c r="N18" s="82">
        <f>M18-O18</f>
        <v>0</v>
      </c>
      <c r="O18" s="76">
        <f>SUM(O14:O17)</f>
        <v>213</v>
      </c>
      <c r="P18" s="57"/>
      <c r="Q18" s="57"/>
      <c r="R18" s="57"/>
      <c r="S18" s="57"/>
      <c r="U18" s="30"/>
      <c r="V18" s="19"/>
      <c r="W18" s="21"/>
      <c r="X18" s="9"/>
      <c r="Y18" s="10"/>
      <c r="Z18" s="34"/>
      <c r="AA18" s="35"/>
    </row>
    <row r="19" spans="1:29">
      <c r="A19" s="30"/>
      <c r="B19" s="8" t="str">
        <f>L16</f>
        <v>Kadlec</v>
      </c>
      <c r="C19" s="29" t="s">
        <v>3</v>
      </c>
      <c r="D19" s="8" t="str">
        <f>L14</f>
        <v>Novák</v>
      </c>
      <c r="E19" s="4">
        <v>2</v>
      </c>
      <c r="F19" s="4" t="s">
        <v>5</v>
      </c>
      <c r="G19" s="4">
        <v>0</v>
      </c>
      <c r="H19" s="4">
        <v>22</v>
      </c>
      <c r="I19" s="4" t="s">
        <v>5</v>
      </c>
      <c r="J19" s="4">
        <v>15</v>
      </c>
      <c r="K19" s="81"/>
      <c r="L19" s="77"/>
      <c r="M19" s="57"/>
      <c r="N19" s="57"/>
      <c r="O19" s="57"/>
      <c r="P19" s="57"/>
      <c r="Q19" s="57"/>
      <c r="R19" s="57"/>
      <c r="S19" s="57"/>
      <c r="U19" s="30"/>
      <c r="V19" s="19"/>
      <c r="W19" s="21"/>
      <c r="X19" s="122" t="str">
        <f>V16</f>
        <v>Kadlec</v>
      </c>
      <c r="Y19" s="123"/>
      <c r="Z19" s="34"/>
      <c r="AA19" s="35"/>
    </row>
    <row r="20" spans="1:29">
      <c r="B20" s="8"/>
      <c r="C20" s="29"/>
      <c r="D20" s="8"/>
      <c r="E20" s="4"/>
      <c r="F20" s="4"/>
      <c r="G20" s="4"/>
      <c r="H20" s="4"/>
      <c r="I20" s="4"/>
      <c r="J20" s="4"/>
      <c r="K20" s="81"/>
      <c r="L20" s="77"/>
      <c r="M20" s="57"/>
      <c r="N20" s="57"/>
      <c r="O20" s="57"/>
      <c r="P20" s="57"/>
      <c r="Q20" s="57"/>
      <c r="R20" s="57"/>
      <c r="S20" s="57"/>
      <c r="U20" s="30"/>
      <c r="V20" s="19"/>
      <c r="W20" s="21"/>
      <c r="X20" s="11"/>
      <c r="Y20" s="15"/>
      <c r="Z20" s="34"/>
      <c r="AA20" s="35"/>
    </row>
    <row r="21" spans="1:29">
      <c r="B21" s="8"/>
      <c r="C21" s="29"/>
      <c r="D21" s="8"/>
      <c r="E21" s="4"/>
      <c r="F21" s="4"/>
      <c r="G21" s="4"/>
      <c r="H21" s="4"/>
      <c r="I21" s="4"/>
      <c r="J21" s="4"/>
      <c r="K21" s="81"/>
      <c r="L21" s="77"/>
      <c r="M21" s="57"/>
      <c r="N21" s="57"/>
      <c r="O21" s="57"/>
      <c r="P21" s="57"/>
      <c r="Q21" s="57"/>
      <c r="R21" s="57"/>
      <c r="S21" s="57"/>
      <c r="U21" s="30"/>
      <c r="V21" s="19"/>
      <c r="W21" s="21"/>
      <c r="X21" s="9"/>
      <c r="Y21" s="12"/>
      <c r="Z21" s="34"/>
      <c r="AA21" s="35"/>
    </row>
    <row r="22" spans="1:29">
      <c r="B22" s="8"/>
      <c r="C22" s="29"/>
      <c r="D22" s="8"/>
      <c r="E22" s="4"/>
      <c r="F22" s="4"/>
      <c r="G22" s="4"/>
      <c r="H22" s="4"/>
      <c r="I22" s="4"/>
      <c r="J22" s="4"/>
      <c r="K22" s="81"/>
      <c r="L22" s="75" t="s">
        <v>46</v>
      </c>
      <c r="M22" s="126"/>
      <c r="N22" s="126"/>
      <c r="O22" s="126"/>
      <c r="P22" s="57"/>
      <c r="Q22" s="57"/>
      <c r="R22" s="57"/>
      <c r="S22" s="57"/>
      <c r="U22" s="2" t="s">
        <v>55</v>
      </c>
      <c r="V22" s="112" t="str">
        <f>IF(S24=2,L24,IF(S25=2,L25,IF(S26=2,L26,IF(S27=2,L27,"NEODEHRÁNO"))))</f>
        <v>Brejcha</v>
      </c>
      <c r="W22" s="113"/>
      <c r="X22" s="9"/>
      <c r="Y22" s="9"/>
      <c r="Z22" s="34"/>
      <c r="AA22" s="35"/>
    </row>
    <row r="23" spans="1:29">
      <c r="B23" s="8"/>
      <c r="C23" s="29"/>
      <c r="D23" s="8"/>
      <c r="E23" s="4"/>
      <c r="F23" s="4"/>
      <c r="G23" s="4"/>
      <c r="H23" s="4"/>
      <c r="I23" s="4"/>
      <c r="J23" s="4"/>
      <c r="K23" s="81"/>
      <c r="L23" s="4" t="s">
        <v>9</v>
      </c>
      <c r="M23" s="127" t="s">
        <v>10</v>
      </c>
      <c r="N23" s="127"/>
      <c r="O23" s="127"/>
      <c r="P23" s="73" t="s">
        <v>11</v>
      </c>
      <c r="Q23" s="4" t="s">
        <v>12</v>
      </c>
      <c r="R23" s="4" t="s">
        <v>13</v>
      </c>
      <c r="S23" s="4" t="s">
        <v>0</v>
      </c>
      <c r="U23" s="30"/>
      <c r="Z23" s="32"/>
      <c r="AA23" s="36"/>
    </row>
    <row r="24" spans="1:29">
      <c r="B24" s="8" t="str">
        <f>L24</f>
        <v>Kubánek</v>
      </c>
      <c r="C24" s="29" t="s">
        <v>3</v>
      </c>
      <c r="D24" s="8" t="str">
        <f>L27</f>
        <v>Brejcha</v>
      </c>
      <c r="E24" s="4">
        <v>0</v>
      </c>
      <c r="F24" s="4" t="s">
        <v>5</v>
      </c>
      <c r="G24" s="4">
        <v>2</v>
      </c>
      <c r="H24" s="4">
        <v>1</v>
      </c>
      <c r="I24" s="4" t="s">
        <v>5</v>
      </c>
      <c r="J24" s="4">
        <v>22</v>
      </c>
      <c r="K24" s="81"/>
      <c r="L24" s="67" t="s">
        <v>202</v>
      </c>
      <c r="M24" s="4">
        <f>SUM(H24,H27,J29)</f>
        <v>20</v>
      </c>
      <c r="N24" s="57" t="s">
        <v>5</v>
      </c>
      <c r="O24" s="4">
        <f>SUM(J24,J27,H29)</f>
        <v>65</v>
      </c>
      <c r="P24" s="4">
        <f>M24-O24</f>
        <v>-45</v>
      </c>
      <c r="Q24" s="4">
        <f>SUM(E24,E27,G29)</f>
        <v>1</v>
      </c>
      <c r="R24" s="4">
        <f>Q24+(P24/100)</f>
        <v>0.55000000000000004</v>
      </c>
      <c r="S24" s="4">
        <f>RANK(R24,$R$24:$R$27,0)</f>
        <v>4</v>
      </c>
      <c r="U24" s="30"/>
      <c r="Z24" s="32"/>
      <c r="AA24" s="36"/>
    </row>
    <row r="25" spans="1:29">
      <c r="B25" s="8" t="str">
        <f>L25</f>
        <v>Slíva</v>
      </c>
      <c r="C25" s="29" t="s">
        <v>3</v>
      </c>
      <c r="D25" s="8" t="str">
        <f>L26</f>
        <v>Šolc</v>
      </c>
      <c r="E25" s="4">
        <v>2</v>
      </c>
      <c r="F25" s="4" t="s">
        <v>5</v>
      </c>
      <c r="G25" s="4">
        <v>0</v>
      </c>
      <c r="H25" s="4">
        <v>22</v>
      </c>
      <c r="I25" s="4" t="s">
        <v>5</v>
      </c>
      <c r="J25" s="4">
        <v>6</v>
      </c>
      <c r="K25" s="81"/>
      <c r="L25" s="51" t="s">
        <v>110</v>
      </c>
      <c r="M25" s="4">
        <f>SUM(H25,J27,H28)</f>
        <v>66</v>
      </c>
      <c r="N25" s="4" t="s">
        <v>5</v>
      </c>
      <c r="O25" s="4">
        <f>SUM(J25,H27,J28)</f>
        <v>18</v>
      </c>
      <c r="P25" s="4">
        <f t="shared" ref="P25:P27" si="6">M25-O25</f>
        <v>48</v>
      </c>
      <c r="Q25" s="4">
        <f>SUM(E25,G27,E28)</f>
        <v>6</v>
      </c>
      <c r="R25" s="4">
        <f t="shared" ref="R25:R27" si="7">Q25+(P25/100)</f>
        <v>6.48</v>
      </c>
      <c r="S25" s="4">
        <f t="shared" ref="S25:S27" si="8">RANK(R25,$R$24:$R$27,0)</f>
        <v>1</v>
      </c>
      <c r="U25" s="30"/>
      <c r="Y25" s="128" t="str">
        <f>X43</f>
        <v>Lüley</v>
      </c>
      <c r="Z25" s="128"/>
      <c r="AA25" s="36"/>
      <c r="AB25" s="129" t="str">
        <f>Z13</f>
        <v>Holeček</v>
      </c>
      <c r="AC25" s="128"/>
    </row>
    <row r="26" spans="1:29">
      <c r="B26" s="8" t="str">
        <f>L27</f>
        <v>Brejcha</v>
      </c>
      <c r="C26" s="29" t="s">
        <v>3</v>
      </c>
      <c r="D26" s="8" t="str">
        <f>L26</f>
        <v>Šolc</v>
      </c>
      <c r="E26" s="4">
        <v>2</v>
      </c>
      <c r="F26" s="4" t="s">
        <v>5</v>
      </c>
      <c r="G26" s="4">
        <v>0</v>
      </c>
      <c r="H26" s="4">
        <v>22</v>
      </c>
      <c r="I26" s="4" t="s">
        <v>5</v>
      </c>
      <c r="J26" s="4">
        <v>8</v>
      </c>
      <c r="K26" s="81"/>
      <c r="L26" s="64" t="s">
        <v>203</v>
      </c>
      <c r="M26" s="4">
        <f>SUM(J25,J26,H29)</f>
        <v>35</v>
      </c>
      <c r="N26" s="4" t="s">
        <v>5</v>
      </c>
      <c r="O26" s="4">
        <f>SUM(H25,H26,J29)</f>
        <v>61</v>
      </c>
      <c r="P26" s="4">
        <f t="shared" si="6"/>
        <v>-26</v>
      </c>
      <c r="Q26" s="4">
        <f>SUM(G25,G26,E29)</f>
        <v>1</v>
      </c>
      <c r="R26" s="4">
        <f t="shared" si="7"/>
        <v>0.74</v>
      </c>
      <c r="S26" s="4">
        <f t="shared" si="8"/>
        <v>3</v>
      </c>
      <c r="U26" s="30"/>
      <c r="Z26" s="32"/>
      <c r="AA26" s="36"/>
    </row>
    <row r="27" spans="1:29">
      <c r="B27" s="8" t="str">
        <f>L24</f>
        <v>Kubánek</v>
      </c>
      <c r="C27" s="29" t="s">
        <v>3</v>
      </c>
      <c r="D27" s="8" t="str">
        <f>L25</f>
        <v>Slíva</v>
      </c>
      <c r="E27" s="4">
        <v>0</v>
      </c>
      <c r="F27" s="4" t="s">
        <v>5</v>
      </c>
      <c r="G27" s="4">
        <v>2</v>
      </c>
      <c r="H27" s="4">
        <v>2</v>
      </c>
      <c r="I27" s="4" t="s">
        <v>5</v>
      </c>
      <c r="J27" s="4">
        <v>22</v>
      </c>
      <c r="K27" s="81"/>
      <c r="L27" s="64" t="s">
        <v>204</v>
      </c>
      <c r="M27" s="4">
        <f>SUM(J24,H26,J28)</f>
        <v>54</v>
      </c>
      <c r="N27" s="4" t="s">
        <v>5</v>
      </c>
      <c r="O27" s="4">
        <f>SUM(H24,J26,H28)</f>
        <v>31</v>
      </c>
      <c r="P27" s="4">
        <f t="shared" si="6"/>
        <v>23</v>
      </c>
      <c r="Q27" s="4">
        <f>SUM(G24,E26,G28)</f>
        <v>4</v>
      </c>
      <c r="R27" s="4">
        <f t="shared" si="7"/>
        <v>4.2300000000000004</v>
      </c>
      <c r="S27" s="4">
        <f t="shared" si="8"/>
        <v>2</v>
      </c>
      <c r="U27" s="30"/>
      <c r="Z27" s="32"/>
      <c r="AA27" s="36"/>
    </row>
    <row r="28" spans="1:29">
      <c r="B28" s="8" t="str">
        <f>L25</f>
        <v>Slíva</v>
      </c>
      <c r="C28" s="29" t="s">
        <v>3</v>
      </c>
      <c r="D28" s="8" t="str">
        <f>L27</f>
        <v>Brejcha</v>
      </c>
      <c r="E28" s="4">
        <v>2</v>
      </c>
      <c r="F28" s="4" t="s">
        <v>5</v>
      </c>
      <c r="G28" s="4">
        <v>0</v>
      </c>
      <c r="H28" s="4">
        <v>22</v>
      </c>
      <c r="I28" s="4" t="s">
        <v>5</v>
      </c>
      <c r="J28" s="4">
        <v>10</v>
      </c>
      <c r="K28" s="81"/>
      <c r="L28" s="77"/>
      <c r="M28" s="76">
        <f>SUM(M24:M27)</f>
        <v>175</v>
      </c>
      <c r="N28" s="82">
        <f>M28-O28</f>
        <v>0</v>
      </c>
      <c r="O28" s="76">
        <f>SUM(O24:O27)</f>
        <v>175</v>
      </c>
      <c r="P28" s="57"/>
      <c r="Q28" s="57"/>
      <c r="R28" s="57"/>
      <c r="S28" s="57"/>
      <c r="U28" s="30" t="s">
        <v>18</v>
      </c>
      <c r="V28" s="134" t="str">
        <f>IF(S14=2,L14,IF(S15=2,L15,IF(S16=2,L16,IF(S17=2,L17,"NEODEHRÁNO"))))</f>
        <v>Novák</v>
      </c>
      <c r="W28" s="134"/>
      <c r="X28" s="9"/>
      <c r="Y28" s="9"/>
      <c r="Z28" s="34"/>
      <c r="AA28" s="35"/>
    </row>
    <row r="29" spans="1:29">
      <c r="B29" s="8" t="str">
        <f>L26</f>
        <v>Šolc</v>
      </c>
      <c r="C29" s="29" t="s">
        <v>3</v>
      </c>
      <c r="D29" s="8" t="str">
        <f>L24</f>
        <v>Kubánek</v>
      </c>
      <c r="E29" s="4">
        <v>1</v>
      </c>
      <c r="F29" s="4" t="s">
        <v>5</v>
      </c>
      <c r="G29" s="4">
        <v>1</v>
      </c>
      <c r="H29" s="4">
        <v>21</v>
      </c>
      <c r="I29" s="4" t="s">
        <v>5</v>
      </c>
      <c r="J29" s="4">
        <v>17</v>
      </c>
      <c r="K29" s="81"/>
      <c r="L29" s="77"/>
      <c r="M29" s="57"/>
      <c r="N29" s="57"/>
      <c r="O29" s="57"/>
      <c r="P29" s="57"/>
      <c r="Q29" s="57"/>
      <c r="R29" s="57"/>
      <c r="S29" s="57"/>
      <c r="U29" s="30"/>
      <c r="V29" s="19"/>
      <c r="W29" s="20"/>
      <c r="X29" s="9"/>
      <c r="Y29" s="9"/>
      <c r="Z29" s="34"/>
      <c r="AA29" s="35"/>
    </row>
    <row r="30" spans="1:29">
      <c r="B30" s="8"/>
      <c r="C30" s="29"/>
      <c r="D30" s="8"/>
      <c r="E30" s="4"/>
      <c r="F30" s="4"/>
      <c r="G30" s="4"/>
      <c r="H30" s="4"/>
      <c r="I30" s="4"/>
      <c r="J30" s="4"/>
      <c r="K30" s="81"/>
      <c r="L30" s="77"/>
      <c r="M30" s="57"/>
      <c r="N30" s="57"/>
      <c r="O30" s="57"/>
      <c r="P30" s="57"/>
      <c r="Q30" s="57"/>
      <c r="R30" s="57"/>
      <c r="S30" s="57"/>
      <c r="U30" s="30"/>
      <c r="V30" s="19"/>
      <c r="W30" s="21"/>
      <c r="X30" s="9"/>
      <c r="Y30" s="9"/>
      <c r="Z30" s="34"/>
      <c r="AA30" s="35"/>
    </row>
    <row r="31" spans="1:29">
      <c r="B31" s="8"/>
      <c r="C31" s="29"/>
      <c r="D31" s="8"/>
      <c r="E31" s="4"/>
      <c r="F31" s="4"/>
      <c r="G31" s="4"/>
      <c r="H31" s="4"/>
      <c r="I31" s="4"/>
      <c r="J31" s="4"/>
      <c r="K31" s="81"/>
      <c r="L31" s="77"/>
      <c r="M31" s="57"/>
      <c r="N31" s="57"/>
      <c r="O31" s="57"/>
      <c r="P31" s="57"/>
      <c r="Q31" s="57"/>
      <c r="R31" s="57"/>
      <c r="S31" s="57"/>
      <c r="U31" s="30"/>
      <c r="V31" s="19"/>
      <c r="W31" s="21"/>
      <c r="X31" s="120" t="str">
        <f>V34</f>
        <v>Slíva</v>
      </c>
      <c r="Y31" s="116"/>
      <c r="Z31" s="34"/>
      <c r="AA31" s="35"/>
    </row>
    <row r="32" spans="1:29">
      <c r="B32" s="8"/>
      <c r="C32" s="29"/>
      <c r="D32" s="8"/>
      <c r="E32" s="4"/>
      <c r="F32" s="4"/>
      <c r="G32" s="4"/>
      <c r="H32" s="4"/>
      <c r="I32" s="4"/>
      <c r="J32" s="4"/>
      <c r="K32" s="81"/>
      <c r="L32" s="75" t="s">
        <v>49</v>
      </c>
      <c r="M32" s="126"/>
      <c r="N32" s="126"/>
      <c r="O32" s="126"/>
      <c r="P32" s="57"/>
      <c r="Q32" s="57"/>
      <c r="R32" s="57"/>
      <c r="S32" s="57"/>
      <c r="U32" s="30"/>
      <c r="V32" s="19"/>
      <c r="W32" s="21"/>
      <c r="X32" s="11"/>
      <c r="Y32" s="14"/>
      <c r="Z32" s="34"/>
      <c r="AA32" s="35"/>
    </row>
    <row r="33" spans="2:27">
      <c r="B33" s="8"/>
      <c r="C33" s="29"/>
      <c r="D33" s="8"/>
      <c r="E33" s="4"/>
      <c r="F33" s="4"/>
      <c r="G33" s="4"/>
      <c r="H33" s="4"/>
      <c r="I33" s="4"/>
      <c r="J33" s="4"/>
      <c r="K33" s="81"/>
      <c r="L33" s="4" t="s">
        <v>9</v>
      </c>
      <c r="M33" s="127" t="s">
        <v>10</v>
      </c>
      <c r="N33" s="127"/>
      <c r="O33" s="127"/>
      <c r="P33" s="73" t="s">
        <v>11</v>
      </c>
      <c r="Q33" s="4" t="s">
        <v>12</v>
      </c>
      <c r="R33" s="4" t="s">
        <v>13</v>
      </c>
      <c r="S33" s="4" t="s">
        <v>0</v>
      </c>
      <c r="U33" s="30"/>
      <c r="V33" s="19"/>
      <c r="W33" s="21"/>
      <c r="X33" s="9"/>
      <c r="Y33" s="10"/>
      <c r="Z33" s="34"/>
      <c r="AA33" s="35"/>
    </row>
    <row r="34" spans="2:27">
      <c r="B34" s="8" t="str">
        <f>L34</f>
        <v>Avenanda</v>
      </c>
      <c r="C34" s="29" t="s">
        <v>3</v>
      </c>
      <c r="D34" s="8" t="str">
        <f>L37</f>
        <v>Ševčík</v>
      </c>
      <c r="E34" s="4">
        <v>2</v>
      </c>
      <c r="F34" s="4" t="s">
        <v>5</v>
      </c>
      <c r="G34" s="4">
        <v>0</v>
      </c>
      <c r="H34" s="4">
        <v>22</v>
      </c>
      <c r="I34" s="4" t="s">
        <v>5</v>
      </c>
      <c r="J34" s="4">
        <v>14</v>
      </c>
      <c r="K34" s="81"/>
      <c r="L34" s="64" t="s">
        <v>205</v>
      </c>
      <c r="M34" s="4">
        <f>SUM(H34,H37,J39)</f>
        <v>62</v>
      </c>
      <c r="N34" s="57" t="s">
        <v>5</v>
      </c>
      <c r="O34" s="4">
        <f>SUM(J34,J37,H39)</f>
        <v>43</v>
      </c>
      <c r="P34" s="4">
        <f>M34-O34</f>
        <v>19</v>
      </c>
      <c r="Q34" s="4">
        <f>SUM(E34,E37,G39)</f>
        <v>5</v>
      </c>
      <c r="R34" s="4">
        <f>Q34+(P34/100)</f>
        <v>5.19</v>
      </c>
      <c r="S34" s="4">
        <f>RANK(R34,$R$34:$R$37,0)</f>
        <v>1</v>
      </c>
      <c r="U34" s="30" t="s">
        <v>56</v>
      </c>
      <c r="V34" s="112" t="str">
        <f>IF(S24=1,L24,IF(S25=1,L25,IF(S26=1,L26,IF(S27=1,L27,"NEODEHRÁNO"))))</f>
        <v>Slíva</v>
      </c>
      <c r="W34" s="113"/>
      <c r="X34" s="9"/>
      <c r="Y34" s="10"/>
      <c r="Z34" s="34"/>
      <c r="AA34" s="35"/>
    </row>
    <row r="35" spans="2:27">
      <c r="B35" s="8" t="str">
        <f>L35</f>
        <v>Bendík</v>
      </c>
      <c r="C35" s="29" t="s">
        <v>3</v>
      </c>
      <c r="D35" s="8" t="str">
        <f>L36</f>
        <v>Fürst</v>
      </c>
      <c r="E35" s="4">
        <v>1</v>
      </c>
      <c r="F35" s="4" t="s">
        <v>5</v>
      </c>
      <c r="G35" s="4">
        <v>1</v>
      </c>
      <c r="H35" s="4">
        <v>20</v>
      </c>
      <c r="I35" s="4" t="s">
        <v>5</v>
      </c>
      <c r="J35" s="4">
        <v>16</v>
      </c>
      <c r="K35" s="81"/>
      <c r="L35" s="67" t="s">
        <v>206</v>
      </c>
      <c r="M35" s="4">
        <f>SUM(H35,J37,H38)</f>
        <v>50</v>
      </c>
      <c r="N35" s="4" t="s">
        <v>5</v>
      </c>
      <c r="O35" s="4">
        <f>SUM(J35,H37,J38)</f>
        <v>55</v>
      </c>
      <c r="P35" s="4">
        <f t="shared" ref="P35:P37" si="9">M35-O35</f>
        <v>-5</v>
      </c>
      <c r="Q35" s="4">
        <f>SUM(E35,G37,E38)</f>
        <v>3</v>
      </c>
      <c r="R35" s="4">
        <f t="shared" ref="R35:R37" si="10">Q35+(P35/100)</f>
        <v>2.95</v>
      </c>
      <c r="S35" s="4">
        <f t="shared" ref="S35:S37" si="11">RANK(R35,$R$34:$R$37,0)</f>
        <v>3</v>
      </c>
      <c r="U35" s="30"/>
      <c r="V35" s="19"/>
      <c r="W35" s="22"/>
      <c r="X35" s="12"/>
      <c r="Y35" s="10"/>
      <c r="Z35" s="34"/>
      <c r="AA35" s="35"/>
    </row>
    <row r="36" spans="2:27">
      <c r="B36" s="8" t="str">
        <f>L37</f>
        <v>Ševčík</v>
      </c>
      <c r="C36" s="29" t="s">
        <v>3</v>
      </c>
      <c r="D36" s="8" t="str">
        <f>L36</f>
        <v>Fürst</v>
      </c>
      <c r="E36" s="4">
        <v>0</v>
      </c>
      <c r="F36" s="4" t="s">
        <v>5</v>
      </c>
      <c r="G36" s="4">
        <v>2</v>
      </c>
      <c r="H36" s="4">
        <v>18</v>
      </c>
      <c r="I36" s="4" t="s">
        <v>5</v>
      </c>
      <c r="J36" s="4">
        <v>22</v>
      </c>
      <c r="K36" s="81"/>
      <c r="L36" s="80" t="s">
        <v>122</v>
      </c>
      <c r="M36" s="4">
        <f>SUM(J35,J36,H39)</f>
        <v>59</v>
      </c>
      <c r="N36" s="4" t="s">
        <v>5</v>
      </c>
      <c r="O36" s="4">
        <f>SUM(H35,H36,J39)</f>
        <v>56</v>
      </c>
      <c r="P36" s="4">
        <f t="shared" si="9"/>
        <v>3</v>
      </c>
      <c r="Q36" s="4">
        <f>SUM(G35,G36,E39)</f>
        <v>4</v>
      </c>
      <c r="R36" s="4">
        <f t="shared" si="10"/>
        <v>4.03</v>
      </c>
      <c r="S36" s="4">
        <f t="shared" si="11"/>
        <v>2</v>
      </c>
      <c r="U36" s="30"/>
      <c r="V36" s="19"/>
      <c r="W36" s="23"/>
      <c r="X36" s="12"/>
      <c r="Y36" s="10"/>
      <c r="Z36" s="34"/>
      <c r="AA36" s="35"/>
    </row>
    <row r="37" spans="2:27">
      <c r="B37" s="8" t="str">
        <f>L34</f>
        <v>Avenanda</v>
      </c>
      <c r="C37" s="29" t="s">
        <v>3</v>
      </c>
      <c r="D37" s="8" t="str">
        <f>L35</f>
        <v>Bendík</v>
      </c>
      <c r="E37" s="4">
        <v>2</v>
      </c>
      <c r="F37" s="4" t="s">
        <v>5</v>
      </c>
      <c r="G37" s="4">
        <v>0</v>
      </c>
      <c r="H37" s="4">
        <v>22</v>
      </c>
      <c r="I37" s="4" t="s">
        <v>5</v>
      </c>
      <c r="J37" s="4">
        <v>8</v>
      </c>
      <c r="K37" s="81"/>
      <c r="L37" s="67" t="s">
        <v>207</v>
      </c>
      <c r="M37" s="4">
        <f>SUM(J34,H36,J38)</f>
        <v>49</v>
      </c>
      <c r="N37" s="4" t="s">
        <v>5</v>
      </c>
      <c r="O37" s="4">
        <f>SUM(H34,J36,H38)</f>
        <v>66</v>
      </c>
      <c r="P37" s="4">
        <f t="shared" si="9"/>
        <v>-17</v>
      </c>
      <c r="Q37" s="4">
        <f>SUM(G34,E36,G38)</f>
        <v>0</v>
      </c>
      <c r="R37" s="4">
        <f t="shared" si="10"/>
        <v>-0.17</v>
      </c>
      <c r="S37" s="4">
        <f t="shared" si="11"/>
        <v>4</v>
      </c>
      <c r="U37" s="128" t="str">
        <f>V46</f>
        <v>Avenanda</v>
      </c>
      <c r="V37" s="128"/>
      <c r="W37" s="132"/>
      <c r="X37" s="132"/>
      <c r="Y37" s="10"/>
      <c r="Z37" s="117" t="str">
        <f>X31</f>
        <v>Slíva</v>
      </c>
      <c r="AA37" s="130"/>
    </row>
    <row r="38" spans="2:27">
      <c r="B38" s="8" t="str">
        <f>L35</f>
        <v>Bendík</v>
      </c>
      <c r="C38" s="29" t="s">
        <v>3</v>
      </c>
      <c r="D38" s="8" t="str">
        <f>L37</f>
        <v>Ševčík</v>
      </c>
      <c r="E38" s="4">
        <v>2</v>
      </c>
      <c r="F38" s="4" t="s">
        <v>5</v>
      </c>
      <c r="G38" s="4">
        <v>0</v>
      </c>
      <c r="H38" s="4">
        <v>22</v>
      </c>
      <c r="I38" s="4" t="s">
        <v>5</v>
      </c>
      <c r="J38" s="4">
        <v>17</v>
      </c>
      <c r="K38" s="81"/>
      <c r="L38" s="77"/>
      <c r="M38" s="76">
        <f>SUM(M34:M37)</f>
        <v>220</v>
      </c>
      <c r="N38" s="82">
        <f>M38-O38</f>
        <v>0</v>
      </c>
      <c r="O38" s="76">
        <f>SUM(O34:O37)</f>
        <v>220</v>
      </c>
      <c r="P38" s="57"/>
      <c r="Q38" s="57"/>
      <c r="R38" s="57"/>
      <c r="S38" s="57"/>
      <c r="U38" s="30"/>
      <c r="V38" s="19"/>
      <c r="W38" s="131"/>
      <c r="X38" s="131"/>
      <c r="Y38" s="10"/>
      <c r="Z38" s="114"/>
      <c r="AA38" s="115"/>
    </row>
    <row r="39" spans="2:27">
      <c r="B39" s="8" t="str">
        <f>L36</f>
        <v>Fürst</v>
      </c>
      <c r="C39" s="29" t="s">
        <v>3</v>
      </c>
      <c r="D39" s="8" t="str">
        <f>L34</f>
        <v>Avenanda</v>
      </c>
      <c r="E39" s="4">
        <v>1</v>
      </c>
      <c r="F39" s="4" t="s">
        <v>5</v>
      </c>
      <c r="G39" s="4">
        <v>1</v>
      </c>
      <c r="H39" s="4">
        <v>21</v>
      </c>
      <c r="I39" s="4" t="s">
        <v>5</v>
      </c>
      <c r="J39" s="4">
        <v>18</v>
      </c>
      <c r="K39" s="81"/>
      <c r="L39" s="77"/>
      <c r="M39" s="57"/>
      <c r="N39" s="57"/>
      <c r="O39" s="57"/>
      <c r="P39" s="57"/>
      <c r="Q39" s="57"/>
      <c r="R39" s="57"/>
      <c r="S39" s="57"/>
      <c r="U39" s="30"/>
      <c r="V39" s="19"/>
      <c r="W39" s="19"/>
      <c r="X39" s="9"/>
      <c r="Y39" s="10"/>
      <c r="Z39" s="13"/>
      <c r="AA39" s="13"/>
    </row>
    <row r="40" spans="2:27">
      <c r="U40" s="30" t="s">
        <v>19</v>
      </c>
      <c r="V40" s="112" t="str">
        <f>IF(S5=2,L5,IF(S6=2,L6,IF(S7=2,L7,IF(S8=2,L8,"NEODEHRÁNO"))))</f>
        <v>Lüley</v>
      </c>
      <c r="W40" s="112"/>
      <c r="X40" s="9"/>
      <c r="Y40" s="10"/>
      <c r="Z40" s="13"/>
      <c r="AA40" s="13"/>
    </row>
    <row r="41" spans="2:27">
      <c r="U41" s="30"/>
      <c r="V41" s="19"/>
      <c r="W41" s="20"/>
      <c r="X41" s="9"/>
      <c r="Y41" s="10"/>
      <c r="Z41" s="13"/>
      <c r="AA41" s="13"/>
    </row>
    <row r="42" spans="2:27">
      <c r="U42" s="30"/>
      <c r="V42" s="19"/>
      <c r="W42" s="21"/>
      <c r="X42" s="9"/>
      <c r="Y42" s="10"/>
      <c r="Z42" s="13"/>
      <c r="AA42" s="13"/>
    </row>
    <row r="43" spans="2:27">
      <c r="U43" s="30"/>
      <c r="V43" s="19"/>
      <c r="W43" s="38"/>
      <c r="X43" s="122" t="str">
        <f>V40</f>
        <v>Lüley</v>
      </c>
      <c r="Y43" s="123"/>
      <c r="Z43" s="13"/>
      <c r="AA43" s="13"/>
    </row>
    <row r="44" spans="2:27">
      <c r="U44" s="30"/>
      <c r="V44" s="19"/>
      <c r="W44" s="21"/>
      <c r="X44" s="11"/>
      <c r="Y44" s="15"/>
      <c r="Z44" s="13"/>
      <c r="AA44" s="13"/>
    </row>
    <row r="45" spans="2:27">
      <c r="U45" s="30"/>
      <c r="V45" s="19"/>
      <c r="W45" s="21"/>
      <c r="X45" s="9"/>
      <c r="Y45" s="12"/>
      <c r="Z45" s="13"/>
      <c r="AA45" s="13"/>
    </row>
    <row r="46" spans="2:27">
      <c r="U46" s="30" t="s">
        <v>62</v>
      </c>
      <c r="V46" s="112" t="str">
        <f>IF(S34=1,L34,IF(S35=1,L35,IF(S36=1,L36,IF(S37=1,L37,"NEODEHRÁNO"))))</f>
        <v>Avenanda</v>
      </c>
      <c r="W46" s="113"/>
      <c r="X46" s="9"/>
      <c r="Y46" s="9"/>
      <c r="Z46" s="13"/>
      <c r="AA46" s="13"/>
    </row>
    <row r="47" spans="2:27">
      <c r="U47" s="30"/>
    </row>
    <row r="48" spans="2:27">
      <c r="U48" s="30"/>
    </row>
    <row r="49" spans="21:27">
      <c r="U49" s="30"/>
    </row>
    <row r="50" spans="21:27">
      <c r="U50" s="30"/>
    </row>
    <row r="51" spans="21:27">
      <c r="U51" s="30"/>
    </row>
    <row r="52" spans="21:27">
      <c r="U52" s="30"/>
    </row>
    <row r="53" spans="21:27">
      <c r="U53" s="30" t="s">
        <v>21</v>
      </c>
      <c r="V53" s="134" t="str">
        <f>IF(S5=3,L5,IF(S6=3,L6,IF(S7=3,L7,IF(S8=3,L8,"NEODEHRÁNO"))))</f>
        <v>Daniš</v>
      </c>
      <c r="W53" s="134"/>
      <c r="X53" s="9"/>
      <c r="Y53" s="9"/>
      <c r="Z53" s="13"/>
      <c r="AA53" s="13"/>
    </row>
    <row r="54" spans="21:27">
      <c r="U54" s="30"/>
      <c r="V54" s="19"/>
      <c r="W54" s="20"/>
      <c r="X54" s="9"/>
      <c r="Y54" s="9"/>
      <c r="Z54" s="13"/>
      <c r="AA54" s="13"/>
    </row>
    <row r="55" spans="21:27">
      <c r="U55" s="30"/>
      <c r="V55" s="19"/>
      <c r="W55" s="21"/>
      <c r="X55" s="9"/>
      <c r="Y55" s="9"/>
      <c r="Z55" s="13"/>
      <c r="AA55" s="13"/>
    </row>
    <row r="56" spans="21:27">
      <c r="U56" s="30"/>
      <c r="V56" s="19"/>
      <c r="W56" s="38"/>
      <c r="X56" s="120" t="str">
        <f>V53</f>
        <v>Daniš</v>
      </c>
      <c r="Y56" s="116"/>
      <c r="Z56" s="13"/>
      <c r="AA56" s="13"/>
    </row>
    <row r="57" spans="21:27">
      <c r="U57" s="30"/>
      <c r="V57" s="19"/>
      <c r="W57" s="21"/>
      <c r="X57" s="11"/>
      <c r="Y57" s="14"/>
      <c r="Z57" s="13"/>
      <c r="AA57" s="13"/>
    </row>
    <row r="58" spans="21:27">
      <c r="U58" s="30"/>
      <c r="V58" s="19"/>
      <c r="W58" s="21"/>
      <c r="X58" s="9"/>
      <c r="Y58" s="10"/>
      <c r="Z58" s="13"/>
      <c r="AA58" s="13"/>
    </row>
    <row r="59" spans="21:27">
      <c r="U59" s="30" t="s">
        <v>74</v>
      </c>
      <c r="V59" s="112" t="str">
        <f>IF(S34=4,L34,IF(S35=4,L35,IF(S36=4,L36,IF(S37=4,L37,"NEODEHRÁNO"))))</f>
        <v>Ševčík</v>
      </c>
      <c r="W59" s="113"/>
      <c r="X59" s="9"/>
      <c r="Y59" s="10"/>
      <c r="Z59" s="13"/>
      <c r="AA59" s="13"/>
    </row>
    <row r="60" spans="21:27">
      <c r="U60" s="30"/>
      <c r="V60" s="19"/>
      <c r="W60" s="22"/>
      <c r="X60" s="12"/>
      <c r="Y60" s="10"/>
      <c r="Z60" s="13"/>
      <c r="AA60" s="13"/>
    </row>
    <row r="61" spans="21:27">
      <c r="U61" s="30"/>
      <c r="V61" s="19"/>
      <c r="W61" s="23"/>
      <c r="X61" s="12"/>
      <c r="Y61" s="10"/>
      <c r="Z61" s="13"/>
      <c r="AA61" s="13"/>
    </row>
    <row r="62" spans="21:27">
      <c r="U62" s="128" t="str">
        <f>V71</f>
        <v>Kubánek</v>
      </c>
      <c r="V62" s="128"/>
      <c r="W62" s="132"/>
      <c r="X62" s="132"/>
      <c r="Y62" s="10"/>
      <c r="Z62" s="117" t="str">
        <f>X56</f>
        <v>Daniš</v>
      </c>
      <c r="AA62" s="118"/>
    </row>
    <row r="63" spans="21:27">
      <c r="U63" s="30"/>
      <c r="V63" s="19"/>
      <c r="W63" s="131"/>
      <c r="X63" s="131"/>
      <c r="Y63" s="10"/>
      <c r="Z63" s="114"/>
      <c r="AA63" s="133"/>
    </row>
    <row r="64" spans="21:27">
      <c r="U64" s="30"/>
      <c r="V64" s="19"/>
      <c r="W64" s="19"/>
      <c r="X64" s="9"/>
      <c r="Y64" s="10"/>
      <c r="Z64" s="34"/>
      <c r="AA64" s="35"/>
    </row>
    <row r="65" spans="21:29">
      <c r="U65" s="30" t="s">
        <v>24</v>
      </c>
      <c r="V65" s="112" t="str">
        <f>IF(S14=3,L14,IF(S15=3,L15,IF(S16=3,L16,IF(S17=3,L17,"NEODEHRÁNO"))))</f>
        <v xml:space="preserve">Veselý </v>
      </c>
      <c r="W65" s="112"/>
      <c r="X65" s="9"/>
      <c r="Y65" s="10"/>
      <c r="Z65" s="34"/>
      <c r="AA65" s="35"/>
    </row>
    <row r="66" spans="21:29">
      <c r="U66" s="30"/>
      <c r="V66" s="19"/>
      <c r="W66" s="20"/>
      <c r="X66" s="9"/>
      <c r="Y66" s="10"/>
      <c r="Z66" s="34"/>
      <c r="AA66" s="35"/>
    </row>
    <row r="67" spans="21:29">
      <c r="U67" s="30"/>
      <c r="V67" s="19"/>
      <c r="W67" s="21"/>
      <c r="X67" s="9"/>
      <c r="Y67" s="10"/>
      <c r="Z67" s="34"/>
      <c r="AA67" s="35"/>
    </row>
    <row r="68" spans="21:29">
      <c r="U68" s="30"/>
      <c r="V68" s="19"/>
      <c r="W68" s="21"/>
      <c r="X68" s="122" t="str">
        <f>V65</f>
        <v xml:space="preserve">Veselý </v>
      </c>
      <c r="Y68" s="123"/>
      <c r="Z68" s="34"/>
      <c r="AA68" s="35"/>
    </row>
    <row r="69" spans="21:29">
      <c r="U69" s="30"/>
      <c r="V69" s="19"/>
      <c r="W69" s="21"/>
      <c r="X69" s="11"/>
      <c r="Y69" s="15"/>
      <c r="Z69" s="34"/>
      <c r="AA69" s="35"/>
    </row>
    <row r="70" spans="21:29">
      <c r="U70" s="30"/>
      <c r="V70" s="19"/>
      <c r="W70" s="21"/>
      <c r="X70" s="9"/>
      <c r="Y70" s="12"/>
      <c r="Z70" s="34"/>
      <c r="AA70" s="35"/>
    </row>
    <row r="71" spans="21:29">
      <c r="U71" s="30" t="s">
        <v>57</v>
      </c>
      <c r="V71" s="112" t="str">
        <f>IF(S24=4,L24,IF(S25=4,L25,IF(S26=4,L26,IF(S27=4,L27,"NEODEHRÁNO"))))</f>
        <v>Kubánek</v>
      </c>
      <c r="W71" s="113"/>
      <c r="X71" s="9"/>
      <c r="Y71" s="9"/>
      <c r="Z71" s="34"/>
      <c r="AA71" s="35"/>
    </row>
    <row r="72" spans="21:29">
      <c r="U72" s="30"/>
      <c r="Z72" s="32"/>
      <c r="AA72" s="36"/>
    </row>
    <row r="73" spans="21:29">
      <c r="U73" s="30"/>
      <c r="Z73" s="32"/>
      <c r="AA73" s="36"/>
    </row>
    <row r="74" spans="21:29">
      <c r="U74" s="30"/>
      <c r="Z74" s="32"/>
      <c r="AA74" s="36"/>
      <c r="AB74" s="129" t="str">
        <f>Z62</f>
        <v>Daniš</v>
      </c>
      <c r="AC74" s="128"/>
    </row>
    <row r="75" spans="21:29">
      <c r="U75" s="30"/>
      <c r="Z75" s="32"/>
      <c r="AA75" s="36"/>
    </row>
    <row r="76" spans="21:29">
      <c r="U76" s="30"/>
      <c r="Z76" s="32"/>
      <c r="AA76" s="36"/>
    </row>
    <row r="77" spans="21:29">
      <c r="U77" s="30" t="s">
        <v>22</v>
      </c>
      <c r="V77" s="134" t="str">
        <f>IF(S14=4,L14,IF(S15=4,L15,IF(S16=4,L16,IF(S17=4,L17,"NEODEHRÁNO"))))</f>
        <v>Peka</v>
      </c>
      <c r="W77" s="134"/>
      <c r="X77" s="9"/>
      <c r="Y77" s="9"/>
      <c r="Z77" s="34"/>
      <c r="AA77" s="35"/>
    </row>
    <row r="78" spans="21:29">
      <c r="U78" s="30"/>
      <c r="V78" s="19"/>
      <c r="W78" s="20"/>
      <c r="X78" s="9"/>
      <c r="Y78" s="9"/>
      <c r="Z78" s="34"/>
      <c r="AA78" s="35"/>
    </row>
    <row r="79" spans="21:29">
      <c r="U79" s="30"/>
      <c r="V79" s="19"/>
      <c r="W79" s="21"/>
      <c r="X79" s="9"/>
      <c r="Y79" s="9"/>
      <c r="Z79" s="34"/>
      <c r="AA79" s="35"/>
    </row>
    <row r="80" spans="21:29">
      <c r="U80" s="30"/>
      <c r="V80" s="19"/>
      <c r="W80" s="21"/>
      <c r="X80" s="120" t="str">
        <f>V83</f>
        <v>Šolc</v>
      </c>
      <c r="Y80" s="116"/>
      <c r="Z80" s="34"/>
      <c r="AA80" s="35"/>
    </row>
    <row r="81" spans="21:27">
      <c r="U81" s="30"/>
      <c r="V81" s="19"/>
      <c r="W81" s="21"/>
      <c r="X81" s="11"/>
      <c r="Y81" s="14"/>
      <c r="Z81" s="34"/>
      <c r="AA81" s="35"/>
    </row>
    <row r="82" spans="21:27">
      <c r="U82" s="30"/>
      <c r="V82" s="19"/>
      <c r="W82" s="21"/>
      <c r="X82" s="9"/>
      <c r="Y82" s="10"/>
      <c r="Z82" s="34"/>
      <c r="AA82" s="35"/>
    </row>
    <row r="83" spans="21:27">
      <c r="U83" s="30" t="s">
        <v>58</v>
      </c>
      <c r="V83" s="112" t="str">
        <f>IF(S24=3,L24,IF(S25=3,L25,IF(S26=3,L26,IF(S27=3,L27,"NEODEHRÁNO"))))</f>
        <v>Šolc</v>
      </c>
      <c r="W83" s="113"/>
      <c r="X83" s="9"/>
      <c r="Y83" s="10"/>
      <c r="Z83" s="34"/>
      <c r="AA83" s="35"/>
    </row>
    <row r="84" spans="21:27">
      <c r="U84" s="30"/>
      <c r="V84" s="19"/>
      <c r="W84" s="22"/>
      <c r="X84" s="12"/>
      <c r="Y84" s="10"/>
      <c r="Z84" s="34"/>
      <c r="AA84" s="35"/>
    </row>
    <row r="85" spans="21:27">
      <c r="U85" s="30"/>
      <c r="V85" s="19"/>
      <c r="W85" s="23"/>
      <c r="X85" s="12"/>
      <c r="Y85" s="10"/>
      <c r="Z85" s="34"/>
      <c r="AA85" s="35"/>
    </row>
    <row r="86" spans="21:27">
      <c r="U86" s="30"/>
      <c r="V86" s="19"/>
      <c r="W86" s="132"/>
      <c r="X86" s="132"/>
      <c r="Y86" s="10"/>
      <c r="Z86" s="117" t="str">
        <f>X92</f>
        <v>Bendík</v>
      </c>
      <c r="AA86" s="130"/>
    </row>
    <row r="87" spans="21:27">
      <c r="U87" s="30"/>
      <c r="V87" s="19"/>
      <c r="W87" s="131"/>
      <c r="X87" s="131"/>
      <c r="Y87" s="10"/>
      <c r="Z87" s="114"/>
      <c r="AA87" s="115"/>
    </row>
    <row r="88" spans="21:27">
      <c r="U88" s="30"/>
      <c r="V88" s="19"/>
      <c r="W88" s="19"/>
      <c r="X88" s="9"/>
      <c r="Y88" s="10"/>
      <c r="Z88" s="13"/>
      <c r="AA88" s="13"/>
    </row>
    <row r="89" spans="21:27">
      <c r="U89" s="30" t="s">
        <v>23</v>
      </c>
      <c r="V89" s="112" t="str">
        <f>IF(S5=4,L5,IF(S6=4,L6,IF(S7=4,L7,IF(S8=4,L8,"NEODEHRÁNO"))))</f>
        <v>Bye</v>
      </c>
      <c r="W89" s="112"/>
      <c r="X89" s="9"/>
      <c r="Y89" s="10"/>
      <c r="Z89" s="13"/>
      <c r="AA89" s="13"/>
    </row>
    <row r="90" spans="21:27">
      <c r="U90" s="30"/>
      <c r="V90" s="19"/>
      <c r="W90" s="20"/>
      <c r="X90" s="9"/>
      <c r="Y90" s="10"/>
      <c r="Z90" s="13"/>
      <c r="AA90" s="13"/>
    </row>
    <row r="91" spans="21:27">
      <c r="U91" s="30"/>
      <c r="V91" s="19"/>
      <c r="W91" s="21"/>
      <c r="X91" s="9"/>
      <c r="Y91" s="10"/>
      <c r="Z91" s="13"/>
      <c r="AA91" s="13"/>
    </row>
    <row r="92" spans="21:27">
      <c r="U92" s="30"/>
      <c r="V92" s="19"/>
      <c r="W92" s="38"/>
      <c r="X92" s="122" t="str">
        <f>V95</f>
        <v>Bendík</v>
      </c>
      <c r="Y92" s="123"/>
      <c r="Z92" s="13"/>
      <c r="AA92" s="13"/>
    </row>
    <row r="93" spans="21:27">
      <c r="U93" s="30"/>
      <c r="V93" s="19"/>
      <c r="W93" s="21"/>
      <c r="X93" s="11"/>
      <c r="Y93" s="15"/>
      <c r="Z93" s="13"/>
      <c r="AA93" s="13"/>
    </row>
    <row r="94" spans="21:27">
      <c r="U94" s="30"/>
      <c r="V94" s="19"/>
      <c r="W94" s="21"/>
      <c r="X94" s="9"/>
      <c r="Y94" s="12"/>
      <c r="Z94" s="13"/>
      <c r="AA94" s="13"/>
    </row>
    <row r="95" spans="21:27">
      <c r="U95" s="30" t="s">
        <v>72</v>
      </c>
      <c r="V95" s="112" t="str">
        <f>IF(S34=3,L34,IF(S35=3,L35,IF(S36=3,L36,IF(S37=3,L37,"NEODEHRÁNO"))))</f>
        <v>Bendík</v>
      </c>
      <c r="W95" s="113"/>
      <c r="X95" s="9"/>
      <c r="Y95" s="9"/>
      <c r="Z95" s="13"/>
      <c r="AA95" s="13"/>
    </row>
  </sheetData>
  <mergeCells count="58">
    <mergeCell ref="M4:O4"/>
    <mergeCell ref="M12:O12"/>
    <mergeCell ref="M13:O13"/>
    <mergeCell ref="U13:V13"/>
    <mergeCell ref="E1:S1"/>
    <mergeCell ref="B3:D3"/>
    <mergeCell ref="E3:G3"/>
    <mergeCell ref="H3:J3"/>
    <mergeCell ref="M3:O3"/>
    <mergeCell ref="V4:W4"/>
    <mergeCell ref="V34:W34"/>
    <mergeCell ref="Z13:AA13"/>
    <mergeCell ref="W14:X14"/>
    <mergeCell ref="Z14:AA14"/>
    <mergeCell ref="V16:W16"/>
    <mergeCell ref="X19:Y19"/>
    <mergeCell ref="V22:W22"/>
    <mergeCell ref="V28:W28"/>
    <mergeCell ref="X31:Y31"/>
    <mergeCell ref="X7:Y7"/>
    <mergeCell ref="V10:W10"/>
    <mergeCell ref="W13:X13"/>
    <mergeCell ref="V59:W59"/>
    <mergeCell ref="W62:X62"/>
    <mergeCell ref="U37:V37"/>
    <mergeCell ref="U62:V62"/>
    <mergeCell ref="M22:O22"/>
    <mergeCell ref="M23:O23"/>
    <mergeCell ref="M32:O32"/>
    <mergeCell ref="M33:O33"/>
    <mergeCell ref="V40:W40"/>
    <mergeCell ref="X43:Y43"/>
    <mergeCell ref="V46:W46"/>
    <mergeCell ref="V53:W53"/>
    <mergeCell ref="X56:Y56"/>
    <mergeCell ref="V95:W95"/>
    <mergeCell ref="X80:Y80"/>
    <mergeCell ref="V83:W83"/>
    <mergeCell ref="W86:X86"/>
    <mergeCell ref="Z86:AA86"/>
    <mergeCell ref="W87:X87"/>
    <mergeCell ref="Z87:AA87"/>
    <mergeCell ref="AB74:AC74"/>
    <mergeCell ref="AB25:AC25"/>
    <mergeCell ref="Y25:Z25"/>
    <mergeCell ref="V89:W89"/>
    <mergeCell ref="X92:Y92"/>
    <mergeCell ref="W63:X63"/>
    <mergeCell ref="Z63:AA63"/>
    <mergeCell ref="V65:W65"/>
    <mergeCell ref="X68:Y68"/>
    <mergeCell ref="V71:W71"/>
    <mergeCell ref="V77:W77"/>
    <mergeCell ref="Z62:AA62"/>
    <mergeCell ref="W37:X37"/>
    <mergeCell ref="Z37:AA37"/>
    <mergeCell ref="W38:X38"/>
    <mergeCell ref="Z38:AA38"/>
  </mergeCells>
  <conditionalFormatting sqref="V4 V10 V16 V22">
    <cfRule type="expression" dxfId="23" priority="23" stopIfTrue="1">
      <formula>OR(AND(V4&lt;&gt;"Bye",V5="Bye"),W4=$G$5)</formula>
    </cfRule>
    <cfRule type="expression" dxfId="22" priority="24" stopIfTrue="1">
      <formula>W5=$G$5</formula>
    </cfRule>
  </conditionalFormatting>
  <conditionalFormatting sqref="V5 V11 V17">
    <cfRule type="expression" dxfId="21" priority="21" stopIfTrue="1">
      <formula>OR(AND(V5&lt;&gt;"Bye",V4="Bye"),W5=$G$5)</formula>
    </cfRule>
    <cfRule type="expression" dxfId="20" priority="22" stopIfTrue="1">
      <formula>W4=$G$5</formula>
    </cfRule>
  </conditionalFormatting>
  <conditionalFormatting sqref="V28 V34 V40 V46">
    <cfRule type="expression" dxfId="19" priority="19" stopIfTrue="1">
      <formula>OR(AND(V28&lt;&gt;"Bye",V29="Bye"),W28=$G$5)</formula>
    </cfRule>
    <cfRule type="expression" dxfId="18" priority="20" stopIfTrue="1">
      <formula>W29=$G$5</formula>
    </cfRule>
  </conditionalFormatting>
  <conditionalFormatting sqref="V29 V35 V41">
    <cfRule type="expression" dxfId="17" priority="17" stopIfTrue="1">
      <formula>OR(AND(V29&lt;&gt;"Bye",V28="Bye"),W29=$G$5)</formula>
    </cfRule>
    <cfRule type="expression" dxfId="16" priority="18" stopIfTrue="1">
      <formula>W28=$G$5</formula>
    </cfRule>
  </conditionalFormatting>
  <conditionalFormatting sqref="V4 V10 V16 V22">
    <cfRule type="expression" dxfId="15" priority="15" stopIfTrue="1">
      <formula>OR(AND(V4&lt;&gt;"Bye",V5="Bye"),W4=$G$5)</formula>
    </cfRule>
    <cfRule type="expression" dxfId="14" priority="16" stopIfTrue="1">
      <formula>W5=$G$5</formula>
    </cfRule>
  </conditionalFormatting>
  <conditionalFormatting sqref="V5 V11 V17">
    <cfRule type="expression" dxfId="13" priority="13" stopIfTrue="1">
      <formula>OR(AND(V5&lt;&gt;"Bye",V4="Bye"),W5=$G$5)</formula>
    </cfRule>
    <cfRule type="expression" dxfId="12" priority="14" stopIfTrue="1">
      <formula>W4=$G$5</formula>
    </cfRule>
  </conditionalFormatting>
  <conditionalFormatting sqref="V28 V34 V40 V46">
    <cfRule type="expression" dxfId="11" priority="11" stopIfTrue="1">
      <formula>OR(AND(V28&lt;&gt;"Bye",V29="Bye"),W28=$G$5)</formula>
    </cfRule>
    <cfRule type="expression" dxfId="10" priority="12" stopIfTrue="1">
      <formula>W29=$G$5</formula>
    </cfRule>
  </conditionalFormatting>
  <conditionalFormatting sqref="V29 V35 V41">
    <cfRule type="expression" dxfId="9" priority="9" stopIfTrue="1">
      <formula>OR(AND(V29&lt;&gt;"Bye",V28="Bye"),W29=$G$5)</formula>
    </cfRule>
    <cfRule type="expression" dxfId="8" priority="10" stopIfTrue="1">
      <formula>W28=$G$5</formula>
    </cfRule>
  </conditionalFormatting>
  <conditionalFormatting sqref="V53 V59 V65 V71">
    <cfRule type="expression" dxfId="7" priority="7" stopIfTrue="1">
      <formula>OR(AND(V53&lt;&gt;"Bye",V54="Bye"),W53=$G$5)</formula>
    </cfRule>
    <cfRule type="expression" dxfId="6" priority="8" stopIfTrue="1">
      <formula>W54=$G$5</formula>
    </cfRule>
  </conditionalFormatting>
  <conditionalFormatting sqref="V54 V60 V66">
    <cfRule type="expression" dxfId="5" priority="5" stopIfTrue="1">
      <formula>OR(AND(V54&lt;&gt;"Bye",V53="Bye"),W54=$G$5)</formula>
    </cfRule>
    <cfRule type="expression" dxfId="4" priority="6" stopIfTrue="1">
      <formula>W53=$G$5</formula>
    </cfRule>
  </conditionalFormatting>
  <conditionalFormatting sqref="V77 V83 V89 V95">
    <cfRule type="expression" dxfId="3" priority="3" stopIfTrue="1">
      <formula>OR(AND(V77&lt;&gt;"Bye",V78="Bye"),W77=$G$5)</formula>
    </cfRule>
    <cfRule type="expression" dxfId="2" priority="4" stopIfTrue="1">
      <formula>W78=$G$5</formula>
    </cfRule>
  </conditionalFormatting>
  <conditionalFormatting sqref="V78 V84 V90">
    <cfRule type="expression" dxfId="1" priority="1" stopIfTrue="1">
      <formula>OR(AND(V78&lt;&gt;"Bye",V77="Bye"),W78=$G$5)</formula>
    </cfRule>
    <cfRule type="expression" dxfId="0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Dívky U8</vt:lpstr>
      <vt:lpstr>Kluci U8</vt:lpstr>
      <vt:lpstr>Dívky U10</vt:lpstr>
      <vt:lpstr>Kluci U10</vt:lpstr>
      <vt:lpstr>Dívky U12</vt:lpstr>
      <vt:lpstr>Kluci U12</vt:lpstr>
      <vt:lpstr>Dívky U14</vt:lpstr>
      <vt:lpstr>Kluci U14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Muttley</dc:creator>
  <cp:lastModifiedBy>Světlana</cp:lastModifiedBy>
  <cp:lastPrinted>2013-04-27T12:14:54Z</cp:lastPrinted>
  <dcterms:created xsi:type="dcterms:W3CDTF">2013-04-25T09:43:11Z</dcterms:created>
  <dcterms:modified xsi:type="dcterms:W3CDTF">2013-04-29T08:59:00Z</dcterms:modified>
</cp:coreProperties>
</file>