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90" windowWidth="19440" windowHeight="9795" activeTab="6"/>
  </bookViews>
  <sheets>
    <sheet name="Dívky + Kluci U7" sheetId="9" r:id="rId1"/>
    <sheet name="Dívky U9" sheetId="10" r:id="rId2"/>
    <sheet name="Kluci U9" sheetId="11" r:id="rId3"/>
    <sheet name="Dívky U11" sheetId="12" r:id="rId4"/>
    <sheet name="Kluci U11" sheetId="13" r:id="rId5"/>
    <sheet name="Dívky U13" sheetId="14" r:id="rId6"/>
    <sheet name="Kluci U13" sheetId="15" r:id="rId7"/>
  </sheets>
  <calcPr calcId="125725"/>
</workbook>
</file>

<file path=xl/calcChain.xml><?xml version="1.0" encoding="utf-8"?>
<calcChain xmlns="http://schemas.openxmlformats.org/spreadsheetml/2006/main">
  <c r="AD147" i="15"/>
  <c r="AD49"/>
  <c r="AA147"/>
  <c r="AD146" i="13"/>
  <c r="AB25" i="14"/>
  <c r="AA49" i="15"/>
  <c r="Y25" i="14"/>
  <c r="AB25" i="10"/>
  <c r="AB25" i="12"/>
  <c r="AD49" i="13"/>
  <c r="AA49"/>
  <c r="AD98" i="12"/>
  <c r="AB123" i="15"/>
  <c r="U86" i="10"/>
  <c r="AB122" i="13"/>
  <c r="AB172" i="15"/>
  <c r="AB25"/>
  <c r="AB74"/>
  <c r="Y74" i="10"/>
  <c r="AB74"/>
  <c r="AB74" i="13"/>
  <c r="AB25"/>
  <c r="AB171"/>
  <c r="Y74" i="14"/>
  <c r="AB74"/>
  <c r="U74" i="15"/>
  <c r="U25"/>
  <c r="Z37"/>
  <c r="Z13"/>
  <c r="Z62"/>
  <c r="Z86"/>
  <c r="U172"/>
  <c r="U123"/>
  <c r="Z184"/>
  <c r="Z111"/>
  <c r="Z160"/>
  <c r="Z86" i="14"/>
  <c r="U86"/>
  <c r="Z37"/>
  <c r="Z135" i="15"/>
  <c r="Z62" i="14"/>
  <c r="U25"/>
  <c r="Z13"/>
  <c r="AB123" i="12"/>
  <c r="Y123"/>
  <c r="Y74"/>
  <c r="AB74"/>
  <c r="U37"/>
  <c r="Z37"/>
  <c r="Z13"/>
  <c r="U13"/>
  <c r="U110" i="13"/>
  <c r="U159"/>
  <c r="U183"/>
  <c r="Z159"/>
  <c r="Z183"/>
  <c r="Z110"/>
  <c r="U62"/>
  <c r="Z86"/>
  <c r="U37"/>
  <c r="Z134"/>
  <c r="U86"/>
  <c r="U134"/>
  <c r="Z62"/>
  <c r="Z13"/>
  <c r="Z37"/>
  <c r="Z86" i="10"/>
  <c r="U37"/>
  <c r="U13"/>
  <c r="Z13"/>
  <c r="Z37"/>
  <c r="Z62"/>
  <c r="X80" i="15"/>
  <c r="X68"/>
  <c r="Z86" i="12"/>
  <c r="X178" i="15"/>
  <c r="X31"/>
  <c r="X117"/>
  <c r="X141"/>
  <c r="X19"/>
  <c r="X129"/>
  <c r="X80" i="14"/>
  <c r="X31"/>
  <c r="X68"/>
  <c r="X19"/>
  <c r="Z111" i="12"/>
  <c r="X105"/>
  <c r="Z135"/>
  <c r="Z62"/>
  <c r="X92"/>
  <c r="X43"/>
  <c r="X31"/>
  <c r="X92" i="14"/>
  <c r="X19" i="12"/>
  <c r="X7"/>
  <c r="X189" i="13"/>
  <c r="X177"/>
  <c r="X165"/>
  <c r="X153"/>
  <c r="X140"/>
  <c r="X128"/>
  <c r="X80"/>
  <c r="X92"/>
  <c r="X68"/>
  <c r="X116"/>
  <c r="X43"/>
  <c r="X56"/>
  <c r="X19"/>
  <c r="X7"/>
  <c r="X92" i="10"/>
  <c r="X80"/>
  <c r="X68"/>
  <c r="X31" i="13"/>
  <c r="X43" i="10"/>
  <c r="X31"/>
  <c r="X19"/>
  <c r="X7"/>
  <c r="X166" i="15"/>
  <c r="X104" i="13"/>
  <c r="W13" i="9"/>
  <c r="Z13"/>
  <c r="X19"/>
  <c r="X7"/>
  <c r="D88" i="11"/>
  <c r="B88"/>
  <c r="D87"/>
  <c r="B87"/>
  <c r="Q86"/>
  <c r="O86"/>
  <c r="M86"/>
  <c r="D86"/>
  <c r="B86"/>
  <c r="Q85"/>
  <c r="O85"/>
  <c r="M85"/>
  <c r="D85"/>
  <c r="B85"/>
  <c r="Q84"/>
  <c r="O84"/>
  <c r="M84"/>
  <c r="D84"/>
  <c r="B84"/>
  <c r="Q83"/>
  <c r="O83"/>
  <c r="M83"/>
  <c r="D83"/>
  <c r="B83"/>
  <c r="D62" i="15"/>
  <c r="B62"/>
  <c r="D61"/>
  <c r="B61"/>
  <c r="D60"/>
  <c r="B60"/>
  <c r="D59"/>
  <c r="B59"/>
  <c r="D58"/>
  <c r="B58"/>
  <c r="Q57"/>
  <c r="O57"/>
  <c r="M57"/>
  <c r="D57"/>
  <c r="B57"/>
  <c r="Q56"/>
  <c r="O56"/>
  <c r="M56"/>
  <c r="D56"/>
  <c r="B56"/>
  <c r="Q55"/>
  <c r="O55"/>
  <c r="M55"/>
  <c r="D55"/>
  <c r="B55"/>
  <c r="Q54"/>
  <c r="O54"/>
  <c r="M54"/>
  <c r="D54"/>
  <c r="B54"/>
  <c r="Q53"/>
  <c r="O53"/>
  <c r="M53"/>
  <c r="D53"/>
  <c r="B53"/>
  <c r="D49"/>
  <c r="B49"/>
  <c r="D48"/>
  <c r="B48"/>
  <c r="Q47"/>
  <c r="O47"/>
  <c r="M47"/>
  <c r="D47"/>
  <c r="B47"/>
  <c r="Q46"/>
  <c r="O46"/>
  <c r="M46"/>
  <c r="D46"/>
  <c r="B46"/>
  <c r="Q45"/>
  <c r="O45"/>
  <c r="M45"/>
  <c r="D45"/>
  <c r="B45"/>
  <c r="Q44"/>
  <c r="O44"/>
  <c r="M44"/>
  <c r="D44"/>
  <c r="B44"/>
  <c r="D39"/>
  <c r="B39"/>
  <c r="D38"/>
  <c r="B38"/>
  <c r="Q37"/>
  <c r="O37"/>
  <c r="M37"/>
  <c r="D37"/>
  <c r="B37"/>
  <c r="Q36"/>
  <c r="O36"/>
  <c r="M36"/>
  <c r="D36"/>
  <c r="B36"/>
  <c r="Q35"/>
  <c r="O35"/>
  <c r="M35"/>
  <c r="D35"/>
  <c r="B35"/>
  <c r="Q34"/>
  <c r="O34"/>
  <c r="M34"/>
  <c r="D34"/>
  <c r="B34"/>
  <c r="D29"/>
  <c r="B29"/>
  <c r="D28"/>
  <c r="B28"/>
  <c r="Q27"/>
  <c r="O27"/>
  <c r="M27"/>
  <c r="D27"/>
  <c r="B27"/>
  <c r="Q26"/>
  <c r="O26"/>
  <c r="M26"/>
  <c r="D26"/>
  <c r="B26"/>
  <c r="Q25"/>
  <c r="O25"/>
  <c r="M25"/>
  <c r="D25"/>
  <c r="B25"/>
  <c r="Q24"/>
  <c r="O24"/>
  <c r="O28" s="1"/>
  <c r="M24"/>
  <c r="D24"/>
  <c r="B24"/>
  <c r="D19"/>
  <c r="B19"/>
  <c r="D18"/>
  <c r="B18"/>
  <c r="Q17"/>
  <c r="O17"/>
  <c r="M17"/>
  <c r="D17"/>
  <c r="B17"/>
  <c r="Q16"/>
  <c r="O16"/>
  <c r="M16"/>
  <c r="D16"/>
  <c r="B16"/>
  <c r="Q15"/>
  <c r="O15"/>
  <c r="M15"/>
  <c r="D15"/>
  <c r="B15"/>
  <c r="Q14"/>
  <c r="O14"/>
  <c r="M14"/>
  <c r="D14"/>
  <c r="B14"/>
  <c r="D10"/>
  <c r="B10"/>
  <c r="D9"/>
  <c r="B9"/>
  <c r="Q8"/>
  <c r="O8"/>
  <c r="M8"/>
  <c r="D8"/>
  <c r="B8"/>
  <c r="Q7"/>
  <c r="O7"/>
  <c r="M7"/>
  <c r="D7"/>
  <c r="B7"/>
  <c r="Q6"/>
  <c r="O6"/>
  <c r="M6"/>
  <c r="D6"/>
  <c r="B6"/>
  <c r="Q5"/>
  <c r="O5"/>
  <c r="O9" s="1"/>
  <c r="M5"/>
  <c r="D5"/>
  <c r="B5"/>
  <c r="D32" i="14"/>
  <c r="B32"/>
  <c r="D31"/>
  <c r="B31"/>
  <c r="D30"/>
  <c r="B30"/>
  <c r="D29"/>
  <c r="B29"/>
  <c r="D28"/>
  <c r="B28"/>
  <c r="Q27"/>
  <c r="O27"/>
  <c r="M27"/>
  <c r="D27"/>
  <c r="B27"/>
  <c r="Q26"/>
  <c r="O26"/>
  <c r="M26"/>
  <c r="D26"/>
  <c r="B26"/>
  <c r="Q25"/>
  <c r="O25"/>
  <c r="M25"/>
  <c r="D25"/>
  <c r="B25"/>
  <c r="Q24"/>
  <c r="O24"/>
  <c r="M24"/>
  <c r="D24"/>
  <c r="B24"/>
  <c r="Q23"/>
  <c r="O23"/>
  <c r="M23"/>
  <c r="D23"/>
  <c r="B23"/>
  <c r="D19"/>
  <c r="B19"/>
  <c r="D18"/>
  <c r="B18"/>
  <c r="Q17"/>
  <c r="O17"/>
  <c r="M17"/>
  <c r="D17"/>
  <c r="B17"/>
  <c r="Q16"/>
  <c r="O16"/>
  <c r="M16"/>
  <c r="D16"/>
  <c r="B16"/>
  <c r="Q15"/>
  <c r="O15"/>
  <c r="M15"/>
  <c r="D15"/>
  <c r="B15"/>
  <c r="Q14"/>
  <c r="O14"/>
  <c r="M14"/>
  <c r="M18" s="1"/>
  <c r="D14"/>
  <c r="B14"/>
  <c r="D10"/>
  <c r="B10"/>
  <c r="D9"/>
  <c r="B9"/>
  <c r="Q8"/>
  <c r="O8"/>
  <c r="M8"/>
  <c r="D8"/>
  <c r="B8"/>
  <c r="Q7"/>
  <c r="O7"/>
  <c r="M7"/>
  <c r="D7"/>
  <c r="B7"/>
  <c r="Q6"/>
  <c r="O6"/>
  <c r="M6"/>
  <c r="D6"/>
  <c r="B6"/>
  <c r="Q5"/>
  <c r="O5"/>
  <c r="M5"/>
  <c r="D5"/>
  <c r="B5"/>
  <c r="D45" i="12"/>
  <c r="B45"/>
  <c r="D44"/>
  <c r="B44"/>
  <c r="D43"/>
  <c r="B43"/>
  <c r="D42"/>
  <c r="B42"/>
  <c r="D41"/>
  <c r="B41"/>
  <c r="Q40"/>
  <c r="O40"/>
  <c r="M40"/>
  <c r="D40"/>
  <c r="B40"/>
  <c r="Q39"/>
  <c r="O39"/>
  <c r="M39"/>
  <c r="D39"/>
  <c r="B39"/>
  <c r="Q38"/>
  <c r="O38"/>
  <c r="M38"/>
  <c r="D38"/>
  <c r="B38"/>
  <c r="Q37"/>
  <c r="O37"/>
  <c r="M37"/>
  <c r="D37"/>
  <c r="B37"/>
  <c r="Q36"/>
  <c r="O36"/>
  <c r="M36"/>
  <c r="D36"/>
  <c r="B36"/>
  <c r="D32"/>
  <c r="B32"/>
  <c r="D31"/>
  <c r="B31"/>
  <c r="D30"/>
  <c r="B30"/>
  <c r="D29"/>
  <c r="B29"/>
  <c r="D28"/>
  <c r="B28"/>
  <c r="Q27"/>
  <c r="O27"/>
  <c r="M27"/>
  <c r="D27"/>
  <c r="B27"/>
  <c r="Q26"/>
  <c r="O26"/>
  <c r="M26"/>
  <c r="D26"/>
  <c r="B26"/>
  <c r="Q25"/>
  <c r="O25"/>
  <c r="M25"/>
  <c r="P25" s="1"/>
  <c r="D25"/>
  <c r="B25"/>
  <c r="Q24"/>
  <c r="O24"/>
  <c r="M24"/>
  <c r="D24"/>
  <c r="B24"/>
  <c r="Q23"/>
  <c r="O23"/>
  <c r="M23"/>
  <c r="D23"/>
  <c r="B23"/>
  <c r="D19"/>
  <c r="B19"/>
  <c r="D18"/>
  <c r="B18"/>
  <c r="Q17"/>
  <c r="O17"/>
  <c r="M17"/>
  <c r="D17"/>
  <c r="B17"/>
  <c r="Q16"/>
  <c r="O16"/>
  <c r="M16"/>
  <c r="D16"/>
  <c r="B16"/>
  <c r="Q15"/>
  <c r="O15"/>
  <c r="M15"/>
  <c r="D15"/>
  <c r="B15"/>
  <c r="Q14"/>
  <c r="O14"/>
  <c r="M14"/>
  <c r="D14"/>
  <c r="B14"/>
  <c r="D10"/>
  <c r="B10"/>
  <c r="D9"/>
  <c r="B9"/>
  <c r="Q8"/>
  <c r="O8"/>
  <c r="M8"/>
  <c r="D8"/>
  <c r="B8"/>
  <c r="Q7"/>
  <c r="O7"/>
  <c r="M7"/>
  <c r="D7"/>
  <c r="B7"/>
  <c r="Q6"/>
  <c r="O6"/>
  <c r="M6"/>
  <c r="D6"/>
  <c r="B6"/>
  <c r="Q5"/>
  <c r="O5"/>
  <c r="M5"/>
  <c r="D5"/>
  <c r="B5"/>
  <c r="D79" i="13"/>
  <c r="B79"/>
  <c r="D78"/>
  <c r="B78"/>
  <c r="Q77"/>
  <c r="O77"/>
  <c r="M77"/>
  <c r="D77"/>
  <c r="B77"/>
  <c r="Q76"/>
  <c r="O76"/>
  <c r="M76"/>
  <c r="D76"/>
  <c r="Q75"/>
  <c r="O75"/>
  <c r="M75"/>
  <c r="D75"/>
  <c r="B75"/>
  <c r="Q74"/>
  <c r="O74"/>
  <c r="M74"/>
  <c r="D74"/>
  <c r="B74"/>
  <c r="D69"/>
  <c r="B69"/>
  <c r="D68"/>
  <c r="B68"/>
  <c r="Q67"/>
  <c r="O67"/>
  <c r="M67"/>
  <c r="D67"/>
  <c r="B67"/>
  <c r="Q66"/>
  <c r="O66"/>
  <c r="M66"/>
  <c r="D66"/>
  <c r="B66"/>
  <c r="Q65"/>
  <c r="O65"/>
  <c r="M65"/>
  <c r="D65"/>
  <c r="B65"/>
  <c r="Q64"/>
  <c r="O64"/>
  <c r="M64"/>
  <c r="D64"/>
  <c r="B64"/>
  <c r="D59"/>
  <c r="B59"/>
  <c r="D58"/>
  <c r="B58"/>
  <c r="Q57"/>
  <c r="O57"/>
  <c r="M57"/>
  <c r="D57"/>
  <c r="B57"/>
  <c r="Q56"/>
  <c r="O56"/>
  <c r="M56"/>
  <c r="D56"/>
  <c r="B56"/>
  <c r="Q55"/>
  <c r="O55"/>
  <c r="M55"/>
  <c r="D55"/>
  <c r="B55"/>
  <c r="Q54"/>
  <c r="O54"/>
  <c r="M54"/>
  <c r="D54"/>
  <c r="B54"/>
  <c r="D49"/>
  <c r="B49"/>
  <c r="D48"/>
  <c r="B48"/>
  <c r="Q47"/>
  <c r="O47"/>
  <c r="M47"/>
  <c r="D47"/>
  <c r="B47"/>
  <c r="Q46"/>
  <c r="O46"/>
  <c r="M46"/>
  <c r="D46"/>
  <c r="B46"/>
  <c r="Q45"/>
  <c r="O45"/>
  <c r="M45"/>
  <c r="D45"/>
  <c r="B45"/>
  <c r="Q44"/>
  <c r="O44"/>
  <c r="M44"/>
  <c r="D44"/>
  <c r="B44"/>
  <c r="D39"/>
  <c r="B39"/>
  <c r="D38"/>
  <c r="B38"/>
  <c r="Q37"/>
  <c r="O37"/>
  <c r="M37"/>
  <c r="D37"/>
  <c r="B37"/>
  <c r="Q36"/>
  <c r="O36"/>
  <c r="M36"/>
  <c r="D36"/>
  <c r="B36"/>
  <c r="Q35"/>
  <c r="O35"/>
  <c r="M35"/>
  <c r="D35"/>
  <c r="B35"/>
  <c r="Q34"/>
  <c r="O34"/>
  <c r="M34"/>
  <c r="D34"/>
  <c r="B34"/>
  <c r="D29"/>
  <c r="B29"/>
  <c r="D28"/>
  <c r="B28"/>
  <c r="Q27"/>
  <c r="O27"/>
  <c r="M27"/>
  <c r="D27"/>
  <c r="B27"/>
  <c r="Q26"/>
  <c r="O26"/>
  <c r="M26"/>
  <c r="D26"/>
  <c r="B26"/>
  <c r="Q25"/>
  <c r="O25"/>
  <c r="M25"/>
  <c r="D25"/>
  <c r="B25"/>
  <c r="Q24"/>
  <c r="O24"/>
  <c r="M24"/>
  <c r="D24"/>
  <c r="B24"/>
  <c r="D19"/>
  <c r="B19"/>
  <c r="D18"/>
  <c r="B18"/>
  <c r="Q17"/>
  <c r="O17"/>
  <c r="M17"/>
  <c r="D17"/>
  <c r="B17"/>
  <c r="Q16"/>
  <c r="O16"/>
  <c r="M16"/>
  <c r="D16"/>
  <c r="B16"/>
  <c r="Q15"/>
  <c r="O15"/>
  <c r="M15"/>
  <c r="D15"/>
  <c r="B15"/>
  <c r="Q14"/>
  <c r="O14"/>
  <c r="M14"/>
  <c r="D14"/>
  <c r="B14"/>
  <c r="D10"/>
  <c r="B10"/>
  <c r="D9"/>
  <c r="B9"/>
  <c r="Q8"/>
  <c r="O8"/>
  <c r="M8"/>
  <c r="D8"/>
  <c r="B8"/>
  <c r="Q7"/>
  <c r="O7"/>
  <c r="M7"/>
  <c r="D7"/>
  <c r="B7"/>
  <c r="Q6"/>
  <c r="O6"/>
  <c r="M6"/>
  <c r="D6"/>
  <c r="B6"/>
  <c r="Q5"/>
  <c r="O5"/>
  <c r="M5"/>
  <c r="D5"/>
  <c r="B5"/>
  <c r="D79" i="11"/>
  <c r="B79"/>
  <c r="D78"/>
  <c r="B78"/>
  <c r="Q77"/>
  <c r="O77"/>
  <c r="M77"/>
  <c r="D77"/>
  <c r="B77"/>
  <c r="Q76"/>
  <c r="O76"/>
  <c r="M76"/>
  <c r="D76"/>
  <c r="B76"/>
  <c r="Q75"/>
  <c r="O75"/>
  <c r="M75"/>
  <c r="D75"/>
  <c r="B75"/>
  <c r="Q74"/>
  <c r="O74"/>
  <c r="M74"/>
  <c r="D74"/>
  <c r="B74"/>
  <c r="D69"/>
  <c r="B69"/>
  <c r="D68"/>
  <c r="B68"/>
  <c r="Q67"/>
  <c r="O67"/>
  <c r="M67"/>
  <c r="D67"/>
  <c r="B67"/>
  <c r="Q66"/>
  <c r="O66"/>
  <c r="M66"/>
  <c r="D66"/>
  <c r="B66"/>
  <c r="Q65"/>
  <c r="O65"/>
  <c r="M65"/>
  <c r="D65"/>
  <c r="B65"/>
  <c r="Q64"/>
  <c r="O64"/>
  <c r="M64"/>
  <c r="D64"/>
  <c r="B64"/>
  <c r="D59"/>
  <c r="B59"/>
  <c r="D58"/>
  <c r="B58"/>
  <c r="Q57"/>
  <c r="O57"/>
  <c r="M57"/>
  <c r="D57"/>
  <c r="B57"/>
  <c r="Q56"/>
  <c r="O56"/>
  <c r="M56"/>
  <c r="D56"/>
  <c r="B56"/>
  <c r="Q55"/>
  <c r="O55"/>
  <c r="M55"/>
  <c r="D55"/>
  <c r="B55"/>
  <c r="Q54"/>
  <c r="O54"/>
  <c r="M54"/>
  <c r="D54"/>
  <c r="B54"/>
  <c r="D49"/>
  <c r="B49"/>
  <c r="D48"/>
  <c r="B48"/>
  <c r="Q47"/>
  <c r="O47"/>
  <c r="M47"/>
  <c r="D47"/>
  <c r="B47"/>
  <c r="Q46"/>
  <c r="O46"/>
  <c r="M46"/>
  <c r="D46"/>
  <c r="B46"/>
  <c r="Q45"/>
  <c r="O45"/>
  <c r="M45"/>
  <c r="D45"/>
  <c r="B45"/>
  <c r="Q44"/>
  <c r="O44"/>
  <c r="M44"/>
  <c r="D44"/>
  <c r="B44"/>
  <c r="D39"/>
  <c r="B39"/>
  <c r="D38"/>
  <c r="B38"/>
  <c r="Q37"/>
  <c r="O37"/>
  <c r="M37"/>
  <c r="D37"/>
  <c r="B37"/>
  <c r="Q36"/>
  <c r="O36"/>
  <c r="M36"/>
  <c r="D36"/>
  <c r="B36"/>
  <c r="Q35"/>
  <c r="O35"/>
  <c r="M35"/>
  <c r="D35"/>
  <c r="B35"/>
  <c r="Q34"/>
  <c r="O34"/>
  <c r="M34"/>
  <c r="D34"/>
  <c r="B34"/>
  <c r="D29"/>
  <c r="B29"/>
  <c r="D28"/>
  <c r="B28"/>
  <c r="Q27"/>
  <c r="O27"/>
  <c r="M27"/>
  <c r="D27"/>
  <c r="B27"/>
  <c r="Q26"/>
  <c r="O26"/>
  <c r="M26"/>
  <c r="D26"/>
  <c r="B26"/>
  <c r="Q25"/>
  <c r="O25"/>
  <c r="M25"/>
  <c r="D25"/>
  <c r="B25"/>
  <c r="Q24"/>
  <c r="O24"/>
  <c r="M24"/>
  <c r="D24"/>
  <c r="B24"/>
  <c r="D19"/>
  <c r="B19"/>
  <c r="D18"/>
  <c r="B18"/>
  <c r="Q17"/>
  <c r="O17"/>
  <c r="M17"/>
  <c r="D17"/>
  <c r="B17"/>
  <c r="Q16"/>
  <c r="O16"/>
  <c r="M16"/>
  <c r="D16"/>
  <c r="B16"/>
  <c r="Q15"/>
  <c r="O15"/>
  <c r="M15"/>
  <c r="D15"/>
  <c r="B15"/>
  <c r="Q14"/>
  <c r="O14"/>
  <c r="M14"/>
  <c r="D14"/>
  <c r="B14"/>
  <c r="D10"/>
  <c r="B10"/>
  <c r="D9"/>
  <c r="B9"/>
  <c r="Q8"/>
  <c r="O8"/>
  <c r="M8"/>
  <c r="D8"/>
  <c r="B8"/>
  <c r="Q7"/>
  <c r="O7"/>
  <c r="M7"/>
  <c r="D7"/>
  <c r="B7"/>
  <c r="Q6"/>
  <c r="O6"/>
  <c r="M6"/>
  <c r="D6"/>
  <c r="B6"/>
  <c r="Q5"/>
  <c r="O5"/>
  <c r="M5"/>
  <c r="D5"/>
  <c r="B5"/>
  <c r="D39" i="10"/>
  <c r="B39"/>
  <c r="D38"/>
  <c r="B38"/>
  <c r="Q37"/>
  <c r="O37"/>
  <c r="M37"/>
  <c r="P37" s="1"/>
  <c r="D37"/>
  <c r="B37"/>
  <c r="Q36"/>
  <c r="O36"/>
  <c r="M36"/>
  <c r="D36"/>
  <c r="B36"/>
  <c r="Q35"/>
  <c r="O35"/>
  <c r="M35"/>
  <c r="D35"/>
  <c r="B35"/>
  <c r="Q34"/>
  <c r="O34"/>
  <c r="M34"/>
  <c r="D34"/>
  <c r="B34"/>
  <c r="D29"/>
  <c r="B29"/>
  <c r="D28"/>
  <c r="B28"/>
  <c r="Q27"/>
  <c r="O27"/>
  <c r="M27"/>
  <c r="D27"/>
  <c r="B27"/>
  <c r="Q26"/>
  <c r="O26"/>
  <c r="M26"/>
  <c r="D26"/>
  <c r="B26"/>
  <c r="Q25"/>
  <c r="O25"/>
  <c r="M25"/>
  <c r="D25"/>
  <c r="B25"/>
  <c r="Q24"/>
  <c r="O24"/>
  <c r="M24"/>
  <c r="D24"/>
  <c r="B24"/>
  <c r="D19"/>
  <c r="B19"/>
  <c r="D18"/>
  <c r="B18"/>
  <c r="Q17"/>
  <c r="O17"/>
  <c r="M17"/>
  <c r="D17"/>
  <c r="B17"/>
  <c r="Q16"/>
  <c r="O16"/>
  <c r="M16"/>
  <c r="D16"/>
  <c r="B16"/>
  <c r="Q15"/>
  <c r="O15"/>
  <c r="M15"/>
  <c r="D15"/>
  <c r="B15"/>
  <c r="Q14"/>
  <c r="O14"/>
  <c r="M14"/>
  <c r="D14"/>
  <c r="B14"/>
  <c r="D10"/>
  <c r="B10"/>
  <c r="D9"/>
  <c r="B9"/>
  <c r="Q8"/>
  <c r="O8"/>
  <c r="M8"/>
  <c r="D8"/>
  <c r="B8"/>
  <c r="Q7"/>
  <c r="O7"/>
  <c r="M7"/>
  <c r="D7"/>
  <c r="B7"/>
  <c r="Q6"/>
  <c r="O6"/>
  <c r="M6"/>
  <c r="D6"/>
  <c r="B6"/>
  <c r="Q5"/>
  <c r="O5"/>
  <c r="M5"/>
  <c r="D5"/>
  <c r="B5"/>
  <c r="P45" i="15" l="1"/>
  <c r="P35"/>
  <c r="O18"/>
  <c r="P25"/>
  <c r="P27"/>
  <c r="P25" i="14"/>
  <c r="P6" i="15"/>
  <c r="P65" i="13"/>
  <c r="P15"/>
  <c r="P86" i="11"/>
  <c r="R86" s="1"/>
  <c r="P34" i="10"/>
  <c r="P55" i="15"/>
  <c r="M58"/>
  <c r="P57"/>
  <c r="P37" i="12"/>
  <c r="O38" i="15"/>
  <c r="P37"/>
  <c r="O48"/>
  <c r="P47"/>
  <c r="M38"/>
  <c r="N38" s="1"/>
  <c r="M28"/>
  <c r="N28" s="1"/>
  <c r="P26"/>
  <c r="P17"/>
  <c r="P7"/>
  <c r="P15"/>
  <c r="R15" s="1"/>
  <c r="M18"/>
  <c r="N18" s="1"/>
  <c r="P16"/>
  <c r="M48"/>
  <c r="N48" s="1"/>
  <c r="M9"/>
  <c r="N9" s="1"/>
  <c r="P8"/>
  <c r="P17" i="14"/>
  <c r="R17" s="1"/>
  <c r="O18"/>
  <c r="P15"/>
  <c r="R15" s="1"/>
  <c r="P16"/>
  <c r="R16" s="1"/>
  <c r="M28"/>
  <c r="O9"/>
  <c r="P6"/>
  <c r="P7"/>
  <c r="M9"/>
  <c r="P8"/>
  <c r="P66" i="13"/>
  <c r="R66" s="1"/>
  <c r="P77"/>
  <c r="R77" s="1"/>
  <c r="O78"/>
  <c r="P75"/>
  <c r="R75" s="1"/>
  <c r="M78"/>
  <c r="N78" s="1"/>
  <c r="P76"/>
  <c r="R76" s="1"/>
  <c r="P35"/>
  <c r="P36"/>
  <c r="P47"/>
  <c r="O58"/>
  <c r="P55"/>
  <c r="P56"/>
  <c r="P64"/>
  <c r="R64" s="1"/>
  <c r="O68"/>
  <c r="P67"/>
  <c r="R67" s="1"/>
  <c r="O48"/>
  <c r="P45"/>
  <c r="R45" s="1"/>
  <c r="M48"/>
  <c r="N48" s="1"/>
  <c r="P46"/>
  <c r="R46" s="1"/>
  <c r="M58"/>
  <c r="N58" s="1"/>
  <c r="P57"/>
  <c r="P16"/>
  <c r="R16" s="1"/>
  <c r="P34"/>
  <c r="O38"/>
  <c r="P37"/>
  <c r="P25"/>
  <c r="P26"/>
  <c r="M28"/>
  <c r="O28"/>
  <c r="P27"/>
  <c r="M18"/>
  <c r="O18"/>
  <c r="P17"/>
  <c r="P6"/>
  <c r="P7"/>
  <c r="M9"/>
  <c r="O9"/>
  <c r="P8"/>
  <c r="P7" i="12"/>
  <c r="R7" s="1"/>
  <c r="M28"/>
  <c r="P84" i="11"/>
  <c r="R84" s="1"/>
  <c r="O87"/>
  <c r="M87"/>
  <c r="P85"/>
  <c r="R85" s="1"/>
  <c r="M18" i="12"/>
  <c r="P16"/>
  <c r="M9"/>
  <c r="P75" i="11"/>
  <c r="R75" s="1"/>
  <c r="P76"/>
  <c r="R76" s="1"/>
  <c r="P65"/>
  <c r="P66"/>
  <c r="R66" s="1"/>
  <c r="M78"/>
  <c r="O78"/>
  <c r="P77"/>
  <c r="R77" s="1"/>
  <c r="P64"/>
  <c r="O68"/>
  <c r="P67"/>
  <c r="R67" s="1"/>
  <c r="P55"/>
  <c r="P56"/>
  <c r="M58"/>
  <c r="O58"/>
  <c r="P57"/>
  <c r="P47"/>
  <c r="O48"/>
  <c r="P45"/>
  <c r="M48"/>
  <c r="N48" s="1"/>
  <c r="P46"/>
  <c r="R46" s="1"/>
  <c r="P34"/>
  <c r="P37"/>
  <c r="O38"/>
  <c r="P35"/>
  <c r="P36"/>
  <c r="P25"/>
  <c r="P26"/>
  <c r="M28"/>
  <c r="O28"/>
  <c r="P27"/>
  <c r="O41" i="12"/>
  <c r="P39"/>
  <c r="R39" s="1"/>
  <c r="P26" i="10"/>
  <c r="M28"/>
  <c r="P17"/>
  <c r="P6" i="11"/>
  <c r="P7"/>
  <c r="O38" i="10"/>
  <c r="P35"/>
  <c r="R35" s="1"/>
  <c r="P36"/>
  <c r="R36" s="1"/>
  <c r="P6"/>
  <c r="P7"/>
  <c r="R7" s="1"/>
  <c r="P15" i="11"/>
  <c r="R15" s="1"/>
  <c r="P16"/>
  <c r="R16" s="1"/>
  <c r="M18"/>
  <c r="O18"/>
  <c r="P17"/>
  <c r="M9"/>
  <c r="O9"/>
  <c r="P8"/>
  <c r="R8" s="1"/>
  <c r="M9" i="10"/>
  <c r="O9"/>
  <c r="P8"/>
  <c r="P54" i="15"/>
  <c r="O58"/>
  <c r="P56"/>
  <c r="R56" s="1"/>
  <c r="P24" i="14"/>
  <c r="O28"/>
  <c r="P26"/>
  <c r="R26" s="1"/>
  <c r="P27"/>
  <c r="P27" i="12"/>
  <c r="R27" s="1"/>
  <c r="M18" i="10"/>
  <c r="O18"/>
  <c r="P15"/>
  <c r="P16"/>
  <c r="R16" s="1"/>
  <c r="P83" i="11"/>
  <c r="R83" s="1"/>
  <c r="P36" i="15"/>
  <c r="P46"/>
  <c r="R46" s="1"/>
  <c r="R55"/>
  <c r="R57"/>
  <c r="R54"/>
  <c r="P53"/>
  <c r="R53" s="1"/>
  <c r="R45"/>
  <c r="R47"/>
  <c r="P44"/>
  <c r="R44" s="1"/>
  <c r="R6"/>
  <c r="R8"/>
  <c r="R17"/>
  <c r="R25"/>
  <c r="R27"/>
  <c r="R35"/>
  <c r="R37"/>
  <c r="R7"/>
  <c r="R16"/>
  <c r="R26"/>
  <c r="R36"/>
  <c r="P14"/>
  <c r="R14" s="1"/>
  <c r="P34"/>
  <c r="R34" s="1"/>
  <c r="P5"/>
  <c r="R5" s="1"/>
  <c r="P24"/>
  <c r="R24" s="1"/>
  <c r="N9" i="14"/>
  <c r="R7"/>
  <c r="N18"/>
  <c r="R25"/>
  <c r="R27"/>
  <c r="R6"/>
  <c r="R8"/>
  <c r="R24"/>
  <c r="P5"/>
  <c r="R5" s="1"/>
  <c r="P23"/>
  <c r="R23" s="1"/>
  <c r="P14"/>
  <c r="R14" s="1"/>
  <c r="O9" i="12"/>
  <c r="P6"/>
  <c r="P8"/>
  <c r="R8" s="1"/>
  <c r="O18"/>
  <c r="P15"/>
  <c r="R15" s="1"/>
  <c r="P17"/>
  <c r="O28"/>
  <c r="N28" s="1"/>
  <c r="P24"/>
  <c r="P26"/>
  <c r="R26" s="1"/>
  <c r="M41"/>
  <c r="P38"/>
  <c r="P40"/>
  <c r="R40" s="1"/>
  <c r="R24"/>
  <c r="R38"/>
  <c r="R25"/>
  <c r="R37"/>
  <c r="P36"/>
  <c r="R36" s="1"/>
  <c r="P23"/>
  <c r="R23" s="1"/>
  <c r="R6"/>
  <c r="R17"/>
  <c r="R16"/>
  <c r="P14"/>
  <c r="R14" s="1"/>
  <c r="P5"/>
  <c r="R5" s="1"/>
  <c r="R6" i="13"/>
  <c r="R8"/>
  <c r="R15"/>
  <c r="R17"/>
  <c r="R25"/>
  <c r="R27"/>
  <c r="R35"/>
  <c r="R37"/>
  <c r="R47"/>
  <c r="R55"/>
  <c r="R57"/>
  <c r="R65"/>
  <c r="R7"/>
  <c r="R26"/>
  <c r="R34"/>
  <c r="R36"/>
  <c r="R56"/>
  <c r="P5"/>
  <c r="R5" s="1"/>
  <c r="P14"/>
  <c r="R14" s="1"/>
  <c r="M38"/>
  <c r="N38" s="1"/>
  <c r="P44"/>
  <c r="R44" s="1"/>
  <c r="S44" s="1"/>
  <c r="M68"/>
  <c r="N68" s="1"/>
  <c r="P74"/>
  <c r="R74" s="1"/>
  <c r="S74" s="1"/>
  <c r="P24"/>
  <c r="R24" s="1"/>
  <c r="P54"/>
  <c r="R54" s="1"/>
  <c r="R7" i="11"/>
  <c r="R6"/>
  <c r="R17"/>
  <c r="R25"/>
  <c r="R27"/>
  <c r="R35"/>
  <c r="R37"/>
  <c r="R45"/>
  <c r="R47"/>
  <c r="R55"/>
  <c r="R57"/>
  <c r="R65"/>
  <c r="R26"/>
  <c r="R34"/>
  <c r="R36"/>
  <c r="R56"/>
  <c r="R64"/>
  <c r="P5"/>
  <c r="R5" s="1"/>
  <c r="P14"/>
  <c r="R14" s="1"/>
  <c r="M38"/>
  <c r="N38" s="1"/>
  <c r="P44"/>
  <c r="R44" s="1"/>
  <c r="M68"/>
  <c r="N68" s="1"/>
  <c r="P74"/>
  <c r="R74" s="1"/>
  <c r="S74" s="1"/>
  <c r="P24"/>
  <c r="R24" s="1"/>
  <c r="P54"/>
  <c r="R54" s="1"/>
  <c r="O28" i="10"/>
  <c r="N28" s="1"/>
  <c r="P25"/>
  <c r="R25" s="1"/>
  <c r="P27"/>
  <c r="R27" s="1"/>
  <c r="R6"/>
  <c r="R8"/>
  <c r="R15"/>
  <c r="R17"/>
  <c r="R37"/>
  <c r="R26"/>
  <c r="R34"/>
  <c r="P5"/>
  <c r="R5" s="1"/>
  <c r="P14"/>
  <c r="R14" s="1"/>
  <c r="M38"/>
  <c r="N38" s="1"/>
  <c r="P24"/>
  <c r="R24" s="1"/>
  <c r="D10" i="9"/>
  <c r="B10"/>
  <c r="D9"/>
  <c r="B9"/>
  <c r="Q8"/>
  <c r="O8"/>
  <c r="M8"/>
  <c r="D8"/>
  <c r="B8"/>
  <c r="Q7"/>
  <c r="O7"/>
  <c r="M7"/>
  <c r="D7"/>
  <c r="B7"/>
  <c r="Q6"/>
  <c r="O6"/>
  <c r="M6"/>
  <c r="P6" s="1"/>
  <c r="D6"/>
  <c r="B6"/>
  <c r="Q5"/>
  <c r="O5"/>
  <c r="M5"/>
  <c r="D5"/>
  <c r="B5"/>
  <c r="N58" i="15" l="1"/>
  <c r="N28" i="14"/>
  <c r="N9" i="12"/>
  <c r="S46" i="15"/>
  <c r="S44"/>
  <c r="S45"/>
  <c r="S47"/>
  <c r="N41" i="12"/>
  <c r="S25"/>
  <c r="S27"/>
  <c r="S24"/>
  <c r="S26"/>
  <c r="S23"/>
  <c r="S37"/>
  <c r="S39"/>
  <c r="S36"/>
  <c r="S38"/>
  <c r="S40"/>
  <c r="S55" i="15"/>
  <c r="S57"/>
  <c r="S54"/>
  <c r="S56"/>
  <c r="S53"/>
  <c r="S34"/>
  <c r="S24"/>
  <c r="S24" i="14"/>
  <c r="S26"/>
  <c r="S23"/>
  <c r="S25"/>
  <c r="S27"/>
  <c r="S8"/>
  <c r="S64" i="13"/>
  <c r="S54"/>
  <c r="N18"/>
  <c r="S36"/>
  <c r="N28"/>
  <c r="S24"/>
  <c r="N9"/>
  <c r="S5"/>
  <c r="S85" i="11"/>
  <c r="S83"/>
  <c r="S84"/>
  <c r="S86"/>
  <c r="N18" i="12"/>
  <c r="N87" i="11"/>
  <c r="N78"/>
  <c r="S66"/>
  <c r="S75"/>
  <c r="S65"/>
  <c r="N58"/>
  <c r="S54"/>
  <c r="S44"/>
  <c r="S36"/>
  <c r="S24"/>
  <c r="N28"/>
  <c r="N18" i="10"/>
  <c r="N9" i="11"/>
  <c r="S5"/>
  <c r="S34" i="10"/>
  <c r="V46" s="1"/>
  <c r="S36"/>
  <c r="N9"/>
  <c r="S5"/>
  <c r="N18" i="11"/>
  <c r="S14"/>
  <c r="O9" i="9"/>
  <c r="P8"/>
  <c r="S5" i="15"/>
  <c r="S14"/>
  <c r="X43"/>
  <c r="S35"/>
  <c r="S25"/>
  <c r="S15"/>
  <c r="S6"/>
  <c r="S36"/>
  <c r="S26"/>
  <c r="S16"/>
  <c r="S7"/>
  <c r="S37"/>
  <c r="S27"/>
  <c r="S17"/>
  <c r="S8"/>
  <c r="S14" i="14"/>
  <c r="S16"/>
  <c r="S17"/>
  <c r="S15"/>
  <c r="S6"/>
  <c r="S7"/>
  <c r="S5"/>
  <c r="S14" i="12"/>
  <c r="S5"/>
  <c r="S8"/>
  <c r="S7"/>
  <c r="S16"/>
  <c r="S15"/>
  <c r="S6"/>
  <c r="S17"/>
  <c r="S14" i="13"/>
  <c r="S16"/>
  <c r="S76"/>
  <c r="S66"/>
  <c r="V119" s="1"/>
  <c r="S56"/>
  <c r="S46"/>
  <c r="S34"/>
  <c r="S75"/>
  <c r="S65"/>
  <c r="S55"/>
  <c r="S45"/>
  <c r="S35"/>
  <c r="S25"/>
  <c r="S15"/>
  <c r="S6"/>
  <c r="S26"/>
  <c r="S7"/>
  <c r="S77"/>
  <c r="S67"/>
  <c r="S57"/>
  <c r="S47"/>
  <c r="S37"/>
  <c r="S27"/>
  <c r="S17"/>
  <c r="S8"/>
  <c r="S76" i="11"/>
  <c r="S64"/>
  <c r="S34"/>
  <c r="S77"/>
  <c r="S67"/>
  <c r="S57"/>
  <c r="S47"/>
  <c r="S37"/>
  <c r="S27"/>
  <c r="S17"/>
  <c r="S8"/>
  <c r="S16"/>
  <c r="S56"/>
  <c r="S46"/>
  <c r="S26"/>
  <c r="S55"/>
  <c r="S45"/>
  <c r="S35"/>
  <c r="S25"/>
  <c r="S15"/>
  <c r="S6"/>
  <c r="S7"/>
  <c r="S24" i="10"/>
  <c r="V4"/>
  <c r="S14"/>
  <c r="S16"/>
  <c r="S26"/>
  <c r="S37"/>
  <c r="S27"/>
  <c r="S17"/>
  <c r="S8"/>
  <c r="S35"/>
  <c r="S25"/>
  <c r="S15"/>
  <c r="S6"/>
  <c r="S7"/>
  <c r="M9" i="9"/>
  <c r="P7"/>
  <c r="R7" s="1"/>
  <c r="R6"/>
  <c r="R8"/>
  <c r="P5"/>
  <c r="R5" s="1"/>
  <c r="V28" i="13" l="1"/>
  <c r="V71"/>
  <c r="V34"/>
  <c r="N9" i="9"/>
  <c r="X129" i="12"/>
  <c r="V46"/>
  <c r="X80"/>
  <c r="V108"/>
  <c r="V10"/>
  <c r="V120" i="15"/>
  <c r="V22"/>
  <c r="V169"/>
  <c r="V71"/>
  <c r="V181"/>
  <c r="V126"/>
  <c r="V83"/>
  <c r="V28"/>
  <c r="V132"/>
  <c r="V34"/>
  <c r="X154"/>
  <c r="X56"/>
  <c r="V163"/>
  <c r="V138"/>
  <c r="V65"/>
  <c r="V175"/>
  <c r="X105"/>
  <c r="V77"/>
  <c r="X7"/>
  <c r="V65" i="14"/>
  <c r="V28"/>
  <c r="V77"/>
  <c r="V16"/>
  <c r="V89"/>
  <c r="X7"/>
  <c r="X56"/>
  <c r="V34"/>
  <c r="V95" i="13"/>
  <c r="V192"/>
  <c r="V156"/>
  <c r="V180"/>
  <c r="V83"/>
  <c r="V143"/>
  <c r="V59"/>
  <c r="V125"/>
  <c r="V162"/>
  <c r="V4"/>
  <c r="V186"/>
  <c r="V101"/>
  <c r="V95" i="12"/>
  <c r="V28"/>
  <c r="X141"/>
  <c r="V16"/>
  <c r="V102"/>
  <c r="X56"/>
  <c r="V40"/>
  <c r="V4"/>
  <c r="V22" i="10"/>
  <c r="V10"/>
  <c r="V53"/>
  <c r="X56" s="1"/>
  <c r="V89"/>
  <c r="V144" i="15"/>
  <c r="X190"/>
  <c r="X92"/>
  <c r="V114"/>
  <c r="V16"/>
  <c r="V71" i="14"/>
  <c r="V95"/>
  <c r="X43"/>
  <c r="V83"/>
  <c r="V22"/>
  <c r="V22" i="12"/>
  <c r="X117"/>
  <c r="V89"/>
  <c r="X68"/>
  <c r="V34"/>
  <c r="V150" i="13"/>
  <c r="V137"/>
  <c r="V40"/>
  <c r="V53"/>
  <c r="V174"/>
  <c r="V113"/>
  <c r="V77"/>
  <c r="V16"/>
  <c r="V22"/>
  <c r="V46"/>
  <c r="V107"/>
  <c r="V10"/>
  <c r="V89"/>
  <c r="V65"/>
  <c r="V168"/>
  <c r="V131"/>
  <c r="V71" i="10"/>
  <c r="V34"/>
  <c r="V83"/>
  <c r="V77"/>
  <c r="V65"/>
  <c r="V28"/>
  <c r="V16"/>
  <c r="V95"/>
  <c r="V40"/>
  <c r="V59"/>
  <c r="S5" i="9"/>
  <c r="S6"/>
  <c r="S7"/>
  <c r="S8"/>
  <c r="V10" l="1"/>
  <c r="V22"/>
  <c r="V4"/>
  <c r="V16"/>
</calcChain>
</file>

<file path=xl/sharedStrings.xml><?xml version="1.0" encoding="utf-8"?>
<sst xmlns="http://schemas.openxmlformats.org/spreadsheetml/2006/main" count="1523" uniqueCount="217">
  <si>
    <t>Pořadí</t>
  </si>
  <si>
    <t>Hráč 1</t>
  </si>
  <si>
    <t>Hráč 2</t>
  </si>
  <si>
    <t>-</t>
  </si>
  <si>
    <t>SETY</t>
  </si>
  <si>
    <t>:</t>
  </si>
  <si>
    <t>ZÁPASY</t>
  </si>
  <si>
    <t>SKÓRE</t>
  </si>
  <si>
    <t>Skupina A</t>
  </si>
  <si>
    <t>Jméno</t>
  </si>
  <si>
    <t>Míče</t>
  </si>
  <si>
    <t>+/-</t>
  </si>
  <si>
    <t>Body</t>
  </si>
  <si>
    <t>Koef.</t>
  </si>
  <si>
    <t>Skupina B</t>
  </si>
  <si>
    <t/>
  </si>
  <si>
    <t>A1</t>
  </si>
  <si>
    <t>B2</t>
  </si>
  <si>
    <t>A2</t>
  </si>
  <si>
    <t>B1</t>
  </si>
  <si>
    <t>A3</t>
  </si>
  <si>
    <t>B4</t>
  </si>
  <si>
    <t>A4</t>
  </si>
  <si>
    <t>B3</t>
  </si>
  <si>
    <t>Vítěz</t>
  </si>
  <si>
    <t>Fišerová</t>
  </si>
  <si>
    <t>Nováková</t>
  </si>
  <si>
    <t>Skupina C</t>
  </si>
  <si>
    <t>Bye</t>
  </si>
  <si>
    <t>Skupina D</t>
  </si>
  <si>
    <t>Skupina E</t>
  </si>
  <si>
    <t>Skupina F</t>
  </si>
  <si>
    <t>Skupina G</t>
  </si>
  <si>
    <t>Skupina H</t>
  </si>
  <si>
    <t>C2</t>
  </si>
  <si>
    <t>C1</t>
  </si>
  <si>
    <t>C4</t>
  </si>
  <si>
    <t>C3</t>
  </si>
  <si>
    <t>H2</t>
  </si>
  <si>
    <t>G2</t>
  </si>
  <si>
    <t>F2</t>
  </si>
  <si>
    <t>D1</t>
  </si>
  <si>
    <t>E2</t>
  </si>
  <si>
    <t>D2</t>
  </si>
  <si>
    <t>E1</t>
  </si>
  <si>
    <t>F1</t>
  </si>
  <si>
    <t>G1</t>
  </si>
  <si>
    <t>H1</t>
  </si>
  <si>
    <t>H4</t>
  </si>
  <si>
    <t>G4</t>
  </si>
  <si>
    <t>F4</t>
  </si>
  <si>
    <t>D3</t>
  </si>
  <si>
    <t>E4</t>
  </si>
  <si>
    <t>D4</t>
  </si>
  <si>
    <t>E3</t>
  </si>
  <si>
    <t>F3</t>
  </si>
  <si>
    <t>G3</t>
  </si>
  <si>
    <t>H3</t>
  </si>
  <si>
    <t>C5</t>
  </si>
  <si>
    <t>D5</t>
  </si>
  <si>
    <t>Hnilica</t>
  </si>
  <si>
    <t>Píša</t>
  </si>
  <si>
    <t>Bláha</t>
  </si>
  <si>
    <t>Soukup</t>
  </si>
  <si>
    <t>Petruška</t>
  </si>
  <si>
    <t>Austindus</t>
  </si>
  <si>
    <t>Volček</t>
  </si>
  <si>
    <t>Pejřimovský</t>
  </si>
  <si>
    <t>Patera</t>
  </si>
  <si>
    <t>Mátl</t>
  </si>
  <si>
    <t>Šilhan</t>
  </si>
  <si>
    <t>Hrubec</t>
  </si>
  <si>
    <t>Slíva</t>
  </si>
  <si>
    <t>Lešták</t>
  </si>
  <si>
    <t>Havlík</t>
  </si>
  <si>
    <t>Šulc</t>
  </si>
  <si>
    <t>Franta</t>
  </si>
  <si>
    <t>Zrza</t>
  </si>
  <si>
    <t>Uhlík</t>
  </si>
  <si>
    <t>Fürst</t>
  </si>
  <si>
    <t>Češner</t>
  </si>
  <si>
    <t>Rzeplinski</t>
  </si>
  <si>
    <t>Morávek</t>
  </si>
  <si>
    <t>Winkler</t>
  </si>
  <si>
    <t xml:space="preserve">Chumchal </t>
  </si>
  <si>
    <t>Malý</t>
  </si>
  <si>
    <t>Palán</t>
  </si>
  <si>
    <t>Kokoř</t>
  </si>
  <si>
    <t>Josefik</t>
  </si>
  <si>
    <t>Forejt</t>
  </si>
  <si>
    <t>Dívky a Kluci U7</t>
  </si>
  <si>
    <t>Dívky U9</t>
  </si>
  <si>
    <t>3. místo</t>
  </si>
  <si>
    <t>Dívky a Kluci U7 - 1. - 4. místo</t>
  </si>
  <si>
    <t>Dívky U9 -  1. - 8. místo</t>
  </si>
  <si>
    <t>Dívky U9 -  9. - 15. místo</t>
  </si>
  <si>
    <t>O pořadí</t>
  </si>
  <si>
    <t>11. místo</t>
  </si>
  <si>
    <t>9. místo</t>
  </si>
  <si>
    <t>Kluci U9</t>
  </si>
  <si>
    <t>Kluci U11</t>
  </si>
  <si>
    <t>Kluci U11 - 1. - 16. místo</t>
  </si>
  <si>
    <t>Kluci U11 - 17. - 32. místo</t>
  </si>
  <si>
    <t>Dívky U11</t>
  </si>
  <si>
    <t>Dívky U11 -  1. - 8. místo</t>
  </si>
  <si>
    <t>Dívky U11 - 9. - 18. místo</t>
  </si>
  <si>
    <t>Dívky U13</t>
  </si>
  <si>
    <t>Dívky U13 - 1. - 6. místo</t>
  </si>
  <si>
    <t>5. místo</t>
  </si>
  <si>
    <t>Dívky U13 - 7. - 13. místo</t>
  </si>
  <si>
    <t>Kluci U13</t>
  </si>
  <si>
    <t>Kluci U13 - 1. - 12. místo</t>
  </si>
  <si>
    <t>Kluci U13 - 13. - 25. místo</t>
  </si>
  <si>
    <t>13. místo</t>
  </si>
  <si>
    <t>F5</t>
  </si>
  <si>
    <t>Paterová</t>
  </si>
  <si>
    <t>Vrana</t>
  </si>
  <si>
    <t>Jirešová</t>
  </si>
  <si>
    <t>Pávová</t>
  </si>
  <si>
    <t>Skřivanová</t>
  </si>
  <si>
    <t>Tyrmerová</t>
  </si>
  <si>
    <t>Ledvinková</t>
  </si>
  <si>
    <t>Pokorná</t>
  </si>
  <si>
    <t>Tvrdíková</t>
  </si>
  <si>
    <t>Haylettová</t>
  </si>
  <si>
    <t>Houdová</t>
  </si>
  <si>
    <t>Řeháková</t>
  </si>
  <si>
    <t>Soukupová</t>
  </si>
  <si>
    <t>Mervart</t>
  </si>
  <si>
    <t>Eisner</t>
  </si>
  <si>
    <t>Kučera</t>
  </si>
  <si>
    <t>Cecava</t>
  </si>
  <si>
    <t>Schinko</t>
  </si>
  <si>
    <t>Slavik</t>
  </si>
  <si>
    <t>Hrabák</t>
  </si>
  <si>
    <t>Langmaier</t>
  </si>
  <si>
    <t>Musil</t>
  </si>
  <si>
    <t>Fous</t>
  </si>
  <si>
    <t>Kuntoš</t>
  </si>
  <si>
    <t>Zemánek</t>
  </si>
  <si>
    <t>Hercinger</t>
  </si>
  <si>
    <t>Řepa</t>
  </si>
  <si>
    <t>Trhlín</t>
  </si>
  <si>
    <t>Hondlík</t>
  </si>
  <si>
    <t>Martan</t>
  </si>
  <si>
    <t>Panocha</t>
  </si>
  <si>
    <t>Polena</t>
  </si>
  <si>
    <t>Kusá</t>
  </si>
  <si>
    <t>Hrubá</t>
  </si>
  <si>
    <t>Trněná</t>
  </si>
  <si>
    <t>Bednářová</t>
  </si>
  <si>
    <t>Mikelová</t>
  </si>
  <si>
    <t>Pešatová</t>
  </si>
  <si>
    <t>Šmídová</t>
  </si>
  <si>
    <t>Brejchová</t>
  </si>
  <si>
    <t>Klailová</t>
  </si>
  <si>
    <t>Melíšková</t>
  </si>
  <si>
    <t>Daňková</t>
  </si>
  <si>
    <t>Schořová</t>
  </si>
  <si>
    <t>Mervartová</t>
  </si>
  <si>
    <t>Petrušková</t>
  </si>
  <si>
    <t>Stehnová</t>
  </si>
  <si>
    <t>Smělá</t>
  </si>
  <si>
    <t>Bršťák</t>
  </si>
  <si>
    <t xml:space="preserve">Kott </t>
  </si>
  <si>
    <t>Obhlídal</t>
  </si>
  <si>
    <t>Kubiš</t>
  </si>
  <si>
    <t>Kytka</t>
  </si>
  <si>
    <t>Balwar</t>
  </si>
  <si>
    <t>Volf</t>
  </si>
  <si>
    <t>Čermák</t>
  </si>
  <si>
    <t>Marek</t>
  </si>
  <si>
    <t>Zelinka</t>
  </si>
  <si>
    <t>Janoušek</t>
  </si>
  <si>
    <t>Skřivan</t>
  </si>
  <si>
    <t>Jordán</t>
  </si>
  <si>
    <t>Hubáček</t>
  </si>
  <si>
    <t>Čipera</t>
  </si>
  <si>
    <t>Riegr</t>
  </si>
  <si>
    <t>Chval</t>
  </si>
  <si>
    <t>Bízek</t>
  </si>
  <si>
    <t>Mikel</t>
  </si>
  <si>
    <t>Bendík</t>
  </si>
  <si>
    <t>Nusko</t>
  </si>
  <si>
    <t>Wolf</t>
  </si>
  <si>
    <t>Štětina</t>
  </si>
  <si>
    <t>Rosemheim</t>
  </si>
  <si>
    <t>Smolík</t>
  </si>
  <si>
    <t>Dvořák</t>
  </si>
  <si>
    <t>Hynek</t>
  </si>
  <si>
    <t>Kadlec</t>
  </si>
  <si>
    <t>Novák</t>
  </si>
  <si>
    <t>Chlubna</t>
  </si>
  <si>
    <t>Jurka</t>
  </si>
  <si>
    <t>Hrdlička</t>
  </si>
  <si>
    <t>Vlk</t>
  </si>
  <si>
    <t>Šípek</t>
  </si>
  <si>
    <t>Adámková</t>
  </si>
  <si>
    <t>Cecavová</t>
  </si>
  <si>
    <t>Morávková</t>
  </si>
  <si>
    <t>Klepetková</t>
  </si>
  <si>
    <t>Fousová</t>
  </si>
  <si>
    <t>Nacičová</t>
  </si>
  <si>
    <t>Dutá</t>
  </si>
  <si>
    <t>Čiháková</t>
  </si>
  <si>
    <t>Srbová</t>
  </si>
  <si>
    <t>Strnadová</t>
  </si>
  <si>
    <t>Mátlová</t>
  </si>
  <si>
    <t>Vlasová</t>
  </si>
  <si>
    <t>Skupina I</t>
  </si>
  <si>
    <t>Muller</t>
  </si>
  <si>
    <t>Kavalčík</t>
  </si>
  <si>
    <t>Maňásek</t>
  </si>
  <si>
    <t>Pečinka</t>
  </si>
  <si>
    <t>bye</t>
  </si>
  <si>
    <t>O</t>
  </si>
  <si>
    <t>Zámečníková</t>
  </si>
</sst>
</file>

<file path=xl/styles.xml><?xml version="1.0" encoding="utf-8"?>
<styleSheet xmlns="http://schemas.openxmlformats.org/spreadsheetml/2006/main">
  <fonts count="4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Tahoma"/>
      <family val="2"/>
    </font>
    <font>
      <b/>
      <sz val="10"/>
      <name val="Tahoma"/>
      <family val="2"/>
    </font>
    <font>
      <sz val="10"/>
      <color theme="2" tint="-0.499984740745262"/>
      <name val="Tahoma"/>
      <family val="2"/>
    </font>
    <font>
      <sz val="11"/>
      <color theme="2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sz val="12"/>
      <name val="Tahoma"/>
      <family val="2"/>
      <charset val="238"/>
    </font>
    <font>
      <b/>
      <sz val="12"/>
      <name val="Tahoma"/>
      <family val="2"/>
      <charset val="238"/>
    </font>
    <font>
      <sz val="12"/>
      <name val="Tahoma"/>
      <family val="2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name val="Tahoma"/>
      <family val="2"/>
    </font>
    <font>
      <b/>
      <sz val="12"/>
      <name val="Calibri"/>
      <family val="2"/>
      <charset val="238"/>
      <scheme val="minor"/>
    </font>
    <font>
      <sz val="12"/>
      <color theme="2" tint="-0.499984740745262"/>
      <name val="Tahoma"/>
      <family val="2"/>
    </font>
    <font>
      <sz val="12"/>
      <color theme="2" tint="-0.49998474074526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</borders>
  <cellStyleXfs count="101">
    <xf numFmtId="0" fontId="0" fillId="0" borderId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2" borderId="0" applyNumberFormat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12" applyNumberFormat="0" applyAlignment="0" applyProtection="0"/>
    <xf numFmtId="0" fontId="23" fillId="6" borderId="13" applyNumberFormat="0" applyAlignment="0" applyProtection="0"/>
    <xf numFmtId="0" fontId="24" fillId="6" borderId="12" applyNumberFormat="0" applyAlignment="0" applyProtection="0"/>
    <xf numFmtId="0" fontId="25" fillId="0" borderId="14" applyNumberFormat="0" applyFill="0" applyAlignment="0" applyProtection="0"/>
    <xf numFmtId="0" fontId="26" fillId="7" borderId="1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" fillId="0" borderId="17" applyNumberFormat="0" applyFill="0" applyAlignment="0" applyProtection="0"/>
    <xf numFmtId="0" fontId="2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2" fillId="32" borderId="0" applyNumberFormat="0" applyBorder="0" applyAlignment="0" applyProtection="0"/>
    <xf numFmtId="0" fontId="2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8" borderId="16" applyNumberFormat="0" applyFont="0" applyAlignment="0" applyProtection="0"/>
    <xf numFmtId="0" fontId="14" fillId="8" borderId="16" applyNumberFormat="0" applyFont="0" applyAlignment="0" applyProtection="0"/>
    <xf numFmtId="0" fontId="14" fillId="8" borderId="16" applyNumberFormat="0" applyFont="0" applyAlignment="0" applyProtection="0"/>
    <xf numFmtId="0" fontId="14" fillId="8" borderId="16" applyNumberFormat="0" applyFon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9" fillId="0" borderId="0"/>
    <xf numFmtId="0" fontId="1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4" fillId="0" borderId="0"/>
    <xf numFmtId="0" fontId="14" fillId="0" borderId="0"/>
    <xf numFmtId="0" fontId="29" fillId="0" borderId="0"/>
    <xf numFmtId="0" fontId="2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9" fillId="0" borderId="0"/>
    <xf numFmtId="0" fontId="29" fillId="0" borderId="0"/>
    <xf numFmtId="0" fontId="29" fillId="0" borderId="0"/>
  </cellStyleXfs>
  <cellXfs count="204">
    <xf numFmtId="0" fontId="0" fillId="0" borderId="0" xfId="0"/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/>
    <xf numFmtId="0" fontId="6" fillId="0" borderId="0" xfId="0" applyFont="1" applyAlignment="1" applyProtection="1">
      <alignment vertical="center"/>
      <protection hidden="1"/>
    </xf>
    <xf numFmtId="0" fontId="6" fillId="0" borderId="5" xfId="0" applyFont="1" applyBorder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vertical="center"/>
      <protection hidden="1"/>
    </xf>
    <xf numFmtId="0" fontId="5" fillId="0" borderId="0" xfId="0" applyFont="1"/>
    <xf numFmtId="0" fontId="6" fillId="0" borderId="4" xfId="0" applyFont="1" applyBorder="1" applyAlignment="1" applyProtection="1">
      <alignment vertical="center"/>
      <protection hidden="1"/>
    </xf>
    <xf numFmtId="0" fontId="6" fillId="0" borderId="3" xfId="0" applyFont="1" applyBorder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7" fillId="0" borderId="4" xfId="0" applyFont="1" applyBorder="1" applyAlignment="1" applyProtection="1">
      <alignment vertical="center"/>
      <protection hidden="1"/>
    </xf>
    <xf numFmtId="0" fontId="7" fillId="0" borderId="5" xfId="0" applyFont="1" applyBorder="1" applyAlignment="1" applyProtection="1">
      <alignment vertical="center"/>
      <protection hidden="1"/>
    </xf>
    <xf numFmtId="0" fontId="7" fillId="0" borderId="3" xfId="0" applyFont="1" applyBorder="1" applyAlignment="1" applyProtection="1">
      <alignment vertical="center"/>
      <protection hidden="1"/>
    </xf>
    <xf numFmtId="0" fontId="7" fillId="0" borderId="0" xfId="0" applyFont="1" applyBorder="1" applyAlignment="1" applyProtection="1">
      <alignment vertical="center"/>
      <protection hidden="1"/>
    </xf>
    <xf numFmtId="0" fontId="1" fillId="0" borderId="0" xfId="0" applyFont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5" fillId="0" borderId="0" xfId="0" applyFont="1" applyBorder="1"/>
    <xf numFmtId="0" fontId="5" fillId="0" borderId="5" xfId="0" applyFont="1" applyBorder="1"/>
    <xf numFmtId="0" fontId="0" fillId="0" borderId="5" xfId="0" applyBorder="1"/>
    <xf numFmtId="0" fontId="11" fillId="0" borderId="5" xfId="0" applyFont="1" applyBorder="1" applyAlignment="1" applyProtection="1">
      <alignment horizontal="center" vertical="center"/>
      <protection hidden="1"/>
    </xf>
    <xf numFmtId="0" fontId="30" fillId="0" borderId="2" xfId="57" applyFont="1" applyBorder="1"/>
    <xf numFmtId="0" fontId="30" fillId="0" borderId="2" xfId="57" applyFont="1" applyFill="1" applyBorder="1"/>
    <xf numFmtId="0" fontId="30" fillId="0" borderId="2" xfId="49" applyFont="1" applyFill="1" applyBorder="1" applyAlignment="1">
      <alignment wrapText="1"/>
    </xf>
    <xf numFmtId="0" fontId="30" fillId="0" borderId="2" xfId="49" applyFont="1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left"/>
    </xf>
    <xf numFmtId="0" fontId="1" fillId="0" borderId="0" xfId="0" applyFont="1" applyFill="1" applyAlignment="1">
      <alignment horizontal="left"/>
    </xf>
    <xf numFmtId="0" fontId="0" fillId="0" borderId="2" xfId="0" applyFill="1" applyBorder="1" applyAlignment="1">
      <alignment horizontal="center"/>
    </xf>
    <xf numFmtId="49" fontId="0" fillId="0" borderId="2" xfId="0" applyNumberForma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4" fillId="0" borderId="0" xfId="0" applyFont="1" applyBorder="1" applyAlignment="1" applyProtection="1">
      <alignment vertical="center"/>
      <protection hidden="1"/>
    </xf>
    <xf numFmtId="0" fontId="35" fillId="0" borderId="0" xfId="0" applyFont="1" applyAlignment="1" applyProtection="1">
      <alignment vertical="center"/>
      <protection hidden="1"/>
    </xf>
    <xf numFmtId="0" fontId="36" fillId="0" borderId="0" xfId="0" applyFont="1"/>
    <xf numFmtId="0" fontId="37" fillId="0" borderId="0" xfId="0" applyFont="1"/>
    <xf numFmtId="0" fontId="38" fillId="0" borderId="0" xfId="0" applyFont="1" applyAlignment="1" applyProtection="1">
      <alignment vertical="center"/>
      <protection hidden="1"/>
    </xf>
    <xf numFmtId="0" fontId="38" fillId="0" borderId="4" xfId="0" applyFont="1" applyBorder="1" applyAlignment="1" applyProtection="1">
      <alignment vertical="center"/>
      <protection hidden="1"/>
    </xf>
    <xf numFmtId="0" fontId="38" fillId="0" borderId="5" xfId="0" applyFont="1" applyBorder="1" applyAlignment="1" applyProtection="1">
      <alignment vertical="center"/>
      <protection hidden="1"/>
    </xf>
    <xf numFmtId="0" fontId="35" fillId="0" borderId="0" xfId="0" applyFont="1" applyAlignment="1" applyProtection="1">
      <alignment horizontal="center" vertical="center"/>
      <protection hidden="1"/>
    </xf>
    <xf numFmtId="0" fontId="35" fillId="0" borderId="4" xfId="0" applyFont="1" applyBorder="1" applyAlignment="1" applyProtection="1">
      <alignment vertical="center"/>
      <protection hidden="1"/>
    </xf>
    <xf numFmtId="0" fontId="35" fillId="0" borderId="5" xfId="0" applyFont="1" applyBorder="1" applyAlignment="1" applyProtection="1">
      <alignment vertical="center"/>
      <protection hidden="1"/>
    </xf>
    <xf numFmtId="0" fontId="38" fillId="0" borderId="3" xfId="0" applyFont="1" applyBorder="1" applyAlignment="1" applyProtection="1">
      <alignment vertical="center"/>
      <protection hidden="1"/>
    </xf>
    <xf numFmtId="0" fontId="35" fillId="0" borderId="0" xfId="0" applyFont="1" applyBorder="1" applyAlignment="1" applyProtection="1">
      <alignment vertical="center"/>
      <protection hidden="1"/>
    </xf>
    <xf numFmtId="0" fontId="38" fillId="0" borderId="0" xfId="0" applyFont="1" applyBorder="1" applyAlignment="1" applyProtection="1">
      <alignment vertical="center"/>
      <protection hidden="1"/>
    </xf>
    <xf numFmtId="0" fontId="36" fillId="0" borderId="0" xfId="0" applyFont="1" applyBorder="1"/>
    <xf numFmtId="0" fontId="36" fillId="0" borderId="5" xfId="0" applyFont="1" applyBorder="1"/>
    <xf numFmtId="0" fontId="35" fillId="0" borderId="3" xfId="0" applyFont="1" applyBorder="1" applyAlignment="1" applyProtection="1">
      <alignment vertical="center"/>
      <protection hidden="1"/>
    </xf>
    <xf numFmtId="0" fontId="37" fillId="0" borderId="0" xfId="0" applyFont="1" applyBorder="1"/>
    <xf numFmtId="0" fontId="37" fillId="0" borderId="5" xfId="0" applyFont="1" applyBorder="1"/>
    <xf numFmtId="0" fontId="37" fillId="0" borderId="4" xfId="0" applyFont="1" applyBorder="1"/>
    <xf numFmtId="0" fontId="40" fillId="0" borderId="0" xfId="0" applyFont="1" applyBorder="1" applyAlignment="1" applyProtection="1">
      <alignment vertical="center"/>
      <protection hidden="1"/>
    </xf>
    <xf numFmtId="0" fontId="0" fillId="0" borderId="0" xfId="0" applyBorder="1" applyAlignme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49" fontId="0" fillId="0" borderId="2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36" fillId="0" borderId="0" xfId="0" applyFont="1" applyAlignment="1" applyProtection="1">
      <alignment vertical="center"/>
      <protection hidden="1"/>
    </xf>
    <xf numFmtId="0" fontId="39" fillId="0" borderId="0" xfId="0" applyFont="1" applyAlignment="1" applyProtection="1">
      <alignment vertical="center"/>
      <protection hidden="1"/>
    </xf>
    <xf numFmtId="0" fontId="39" fillId="0" borderId="4" xfId="0" applyFont="1" applyBorder="1" applyAlignment="1" applyProtection="1">
      <alignment vertical="center"/>
      <protection hidden="1"/>
    </xf>
    <xf numFmtId="0" fontId="39" fillId="0" borderId="5" xfId="0" applyFont="1" applyBorder="1" applyAlignment="1" applyProtection="1">
      <alignment vertical="center"/>
      <protection hidden="1"/>
    </xf>
    <xf numFmtId="0" fontId="36" fillId="0" borderId="0" xfId="0" applyFont="1" applyAlignment="1" applyProtection="1">
      <alignment horizontal="center" vertical="center"/>
      <protection hidden="1"/>
    </xf>
    <xf numFmtId="0" fontId="36" fillId="0" borderId="4" xfId="0" applyFont="1" applyBorder="1" applyAlignment="1" applyProtection="1">
      <alignment vertical="center"/>
      <protection hidden="1"/>
    </xf>
    <xf numFmtId="0" fontId="36" fillId="0" borderId="5" xfId="0" applyFont="1" applyBorder="1" applyAlignment="1" applyProtection="1">
      <alignment vertical="center"/>
      <protection hidden="1"/>
    </xf>
    <xf numFmtId="0" fontId="39" fillId="0" borderId="3" xfId="0" applyFont="1" applyBorder="1" applyAlignment="1" applyProtection="1">
      <alignment vertical="center"/>
      <protection hidden="1"/>
    </xf>
    <xf numFmtId="0" fontId="36" fillId="0" borderId="0" xfId="0" applyFont="1" applyBorder="1" applyAlignment="1" applyProtection="1">
      <alignment vertical="center"/>
      <protection hidden="1"/>
    </xf>
    <xf numFmtId="0" fontId="39" fillId="0" borderId="0" xfId="0" applyFont="1" applyBorder="1" applyAlignment="1" applyProtection="1">
      <alignment vertical="center"/>
      <protection hidden="1"/>
    </xf>
    <xf numFmtId="0" fontId="36" fillId="0" borderId="3" xfId="0" applyFont="1" applyBorder="1" applyAlignment="1" applyProtection="1">
      <alignment vertical="center"/>
      <protection hidden="1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center"/>
    </xf>
    <xf numFmtId="0" fontId="0" fillId="0" borderId="2" xfId="0" applyFont="1" applyFill="1" applyBorder="1" applyAlignment="1">
      <alignment horizontal="center"/>
    </xf>
    <xf numFmtId="49" fontId="0" fillId="0" borderId="2" xfId="0" applyNumberFormat="1" applyFont="1" applyFill="1" applyBorder="1" applyAlignment="1">
      <alignment horizontal="center"/>
    </xf>
    <xf numFmtId="0" fontId="0" fillId="0" borderId="2" xfId="55" applyFont="1" applyFill="1" applyBorder="1"/>
    <xf numFmtId="0" fontId="36" fillId="0" borderId="5" xfId="0" applyFont="1" applyBorder="1" applyAlignment="1" applyProtection="1">
      <alignment horizontal="center" vertical="center"/>
      <protection hidden="1"/>
    </xf>
    <xf numFmtId="0" fontId="0" fillId="0" borderId="0" xfId="0" applyFont="1" applyBorder="1" applyAlignment="1">
      <alignment horizontal="center"/>
    </xf>
    <xf numFmtId="0" fontId="41" fillId="0" borderId="0" xfId="0" applyFont="1" applyBorder="1" applyAlignment="1" applyProtection="1">
      <alignment vertical="center"/>
      <protection hidden="1"/>
    </xf>
    <xf numFmtId="0" fontId="0" fillId="0" borderId="0" xfId="0" applyFont="1" applyBorder="1" applyAlignment="1"/>
    <xf numFmtId="0" fontId="5" fillId="0" borderId="5" xfId="0" applyFont="1" applyBorder="1" applyAlignment="1" applyProtection="1">
      <alignment horizontal="center" vertical="center"/>
      <protection hidden="1"/>
    </xf>
    <xf numFmtId="0" fontId="37" fillId="0" borderId="0" xfId="0" applyFont="1" applyBorder="1" applyAlignment="1"/>
    <xf numFmtId="0" fontId="5" fillId="0" borderId="2" xfId="73" applyFont="1" applyFill="1" applyBorder="1" applyAlignment="1">
      <alignment wrapText="1"/>
    </xf>
    <xf numFmtId="0" fontId="31" fillId="0" borderId="2" xfId="100" applyFont="1" applyBorder="1"/>
    <xf numFmtId="0" fontId="14" fillId="0" borderId="2" xfId="53" applyFont="1" applyBorder="1" applyAlignment="1">
      <alignment wrapText="1"/>
    </xf>
    <xf numFmtId="0" fontId="30" fillId="0" borderId="2" xfId="60" applyFont="1" applyBorder="1"/>
    <xf numFmtId="0" fontId="31" fillId="0" borderId="2" xfId="49" applyFont="1" applyBorder="1" applyAlignment="1">
      <alignment wrapText="1"/>
    </xf>
    <xf numFmtId="0" fontId="30" fillId="0" borderId="2" xfId="46" applyFont="1" applyBorder="1"/>
    <xf numFmtId="0" fontId="32" fillId="0" borderId="2" xfId="41" applyFont="1" applyFill="1" applyBorder="1"/>
    <xf numFmtId="0" fontId="31" fillId="0" borderId="2" xfId="89" applyFont="1" applyBorder="1"/>
    <xf numFmtId="0" fontId="14" fillId="0" borderId="2" xfId="41" applyFont="1" applyFill="1" applyBorder="1" applyAlignment="1">
      <alignment wrapText="1"/>
    </xf>
    <xf numFmtId="0" fontId="31" fillId="0" borderId="2" xfId="55" applyFont="1" applyFill="1" applyBorder="1"/>
    <xf numFmtId="0" fontId="31" fillId="0" borderId="2" xfId="57" applyFont="1" applyBorder="1"/>
    <xf numFmtId="0" fontId="5" fillId="0" borderId="2" xfId="89" applyFont="1" applyBorder="1" applyAlignment="1">
      <alignment wrapText="1"/>
    </xf>
    <xf numFmtId="0" fontId="5" fillId="0" borderId="2" xfId="51" applyFont="1" applyBorder="1" applyAlignment="1">
      <alignment wrapText="1"/>
    </xf>
    <xf numFmtId="0" fontId="14" fillId="0" borderId="2" xfId="93" applyFont="1" applyBorder="1" applyAlignment="1">
      <alignment wrapText="1"/>
    </xf>
    <xf numFmtId="0" fontId="30" fillId="0" borderId="2" xfId="60" applyFont="1" applyFill="1" applyBorder="1"/>
    <xf numFmtId="0" fontId="31" fillId="0" borderId="2" xfId="48" applyFont="1" applyBorder="1"/>
    <xf numFmtId="0" fontId="31" fillId="0" borderId="2" xfId="45" applyFont="1" applyBorder="1"/>
    <xf numFmtId="0" fontId="5" fillId="0" borderId="2" xfId="50" applyFont="1" applyBorder="1" applyAlignment="1">
      <alignment wrapText="1"/>
    </xf>
    <xf numFmtId="0" fontId="29" fillId="0" borderId="2" xfId="98" applyFont="1" applyBorder="1"/>
    <xf numFmtId="0" fontId="14" fillId="0" borderId="2" xfId="98" applyFont="1" applyBorder="1" applyAlignment="1">
      <alignment wrapText="1"/>
    </xf>
    <xf numFmtId="0" fontId="0" fillId="0" borderId="2" xfId="93" applyFont="1" applyBorder="1" applyAlignment="1">
      <alignment wrapText="1"/>
    </xf>
    <xf numFmtId="0" fontId="31" fillId="0" borderId="2" xfId="73" applyFont="1" applyFill="1" applyBorder="1"/>
    <xf numFmtId="0" fontId="29" fillId="0" borderId="2" xfId="73" applyFont="1" applyFill="1" applyBorder="1"/>
    <xf numFmtId="0" fontId="31" fillId="0" borderId="2" xfId="56" applyFont="1" applyFill="1" applyBorder="1"/>
    <xf numFmtId="0" fontId="30" fillId="0" borderId="2" xfId="42" applyFont="1" applyFill="1" applyBorder="1"/>
    <xf numFmtId="0" fontId="31" fillId="0" borderId="2" xfId="57" applyFont="1" applyFill="1" applyBorder="1"/>
    <xf numFmtId="0" fontId="5" fillId="0" borderId="2" xfId="50" applyFont="1" applyFill="1" applyBorder="1" applyAlignment="1">
      <alignment wrapText="1"/>
    </xf>
    <xf numFmtId="0" fontId="31" fillId="0" borderId="2" xfId="45" applyFont="1" applyFill="1" applyBorder="1"/>
    <xf numFmtId="0" fontId="30" fillId="0" borderId="2" xfId="42" applyFont="1" applyBorder="1"/>
    <xf numFmtId="0" fontId="14" fillId="0" borderId="2" xfId="92" applyFont="1" applyBorder="1" applyAlignment="1">
      <alignment wrapText="1"/>
    </xf>
    <xf numFmtId="0" fontId="14" fillId="0" borderId="2" xfId="50" applyFont="1" applyBorder="1" applyAlignment="1">
      <alignment wrapText="1"/>
    </xf>
    <xf numFmtId="0" fontId="30" fillId="0" borderId="2" xfId="44" applyFont="1" applyBorder="1"/>
    <xf numFmtId="0" fontId="5" fillId="0" borderId="2" xfId="100" applyFont="1" applyBorder="1" applyAlignment="1">
      <alignment wrapText="1"/>
    </xf>
    <xf numFmtId="0" fontId="14" fillId="0" borderId="2" xfId="50" applyFont="1" applyFill="1" applyBorder="1" applyAlignment="1">
      <alignment wrapText="1"/>
    </xf>
    <xf numFmtId="0" fontId="5" fillId="0" borderId="2" xfId="53" applyFont="1" applyFill="1" applyBorder="1" applyAlignment="1">
      <alignment wrapText="1"/>
    </xf>
    <xf numFmtId="0" fontId="14" fillId="0" borderId="2" xfId="73" applyFont="1" applyFill="1" applyBorder="1" applyAlignment="1">
      <alignment wrapText="1"/>
    </xf>
    <xf numFmtId="0" fontId="5" fillId="0" borderId="2" xfId="100" applyFont="1" applyFill="1" applyBorder="1" applyAlignment="1">
      <alignment wrapText="1"/>
    </xf>
    <xf numFmtId="0" fontId="32" fillId="0" borderId="2" xfId="92" applyFont="1" applyBorder="1"/>
    <xf numFmtId="0" fontId="10" fillId="0" borderId="8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Font="1" applyBorder="1" applyAlignment="1">
      <alignment horizontal="center"/>
    </xf>
    <xf numFmtId="0" fontId="36" fillId="0" borderId="1" xfId="0" applyFont="1" applyBorder="1" applyAlignment="1" applyProtection="1">
      <alignment horizontal="center" vertical="center"/>
      <protection hidden="1"/>
    </xf>
    <xf numFmtId="0" fontId="39" fillId="0" borderId="8" xfId="0" applyFont="1" applyBorder="1" applyAlignment="1" applyProtection="1">
      <alignment horizontal="center" vertical="center"/>
      <protection hidden="1"/>
    </xf>
    <xf numFmtId="0" fontId="39" fillId="0" borderId="1" xfId="0" applyFont="1" applyBorder="1" applyAlignment="1" applyProtection="1">
      <alignment horizontal="center" vertical="center"/>
      <protection hidden="1"/>
    </xf>
    <xf numFmtId="0" fontId="39" fillId="0" borderId="6" xfId="0" applyFont="1" applyBorder="1" applyAlignment="1" applyProtection="1">
      <alignment horizontal="center" vertical="center"/>
      <protection hidden="1"/>
    </xf>
    <xf numFmtId="0" fontId="43" fillId="0" borderId="3" xfId="0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9" fillId="0" borderId="8" xfId="0" applyNumberFormat="1" applyFont="1" applyBorder="1" applyAlignment="1" applyProtection="1">
      <alignment horizontal="center" vertical="center"/>
      <protection hidden="1"/>
    </xf>
    <xf numFmtId="0" fontId="39" fillId="0" borderId="6" xfId="0" applyNumberFormat="1" applyFont="1" applyBorder="1" applyAlignment="1" applyProtection="1">
      <alignment horizontal="center" vertical="center"/>
      <protection hidden="1"/>
    </xf>
    <xf numFmtId="0" fontId="37" fillId="0" borderId="7" xfId="0" applyFont="1" applyBorder="1" applyAlignment="1">
      <alignment horizontal="center"/>
    </xf>
    <xf numFmtId="0" fontId="37" fillId="0" borderId="3" xfId="0" applyFont="1" applyBorder="1" applyAlignment="1">
      <alignment horizontal="center"/>
    </xf>
    <xf numFmtId="0" fontId="37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9" fillId="0" borderId="0" xfId="0" applyFont="1" applyBorder="1" applyAlignment="1" applyProtection="1">
      <alignment horizontal="center" vertical="center"/>
      <protection hidden="1"/>
    </xf>
    <xf numFmtId="0" fontId="39" fillId="0" borderId="8" xfId="0" applyFont="1" applyBorder="1" applyAlignment="1">
      <alignment horizontal="center"/>
    </xf>
    <xf numFmtId="0" fontId="39" fillId="0" borderId="6" xfId="0" applyFont="1" applyBorder="1" applyAlignment="1">
      <alignment horizontal="center"/>
    </xf>
    <xf numFmtId="0" fontId="41" fillId="0" borderId="0" xfId="0" applyFont="1" applyBorder="1" applyAlignment="1" applyProtection="1">
      <alignment horizontal="center" vertical="center"/>
      <protection hidden="1"/>
    </xf>
    <xf numFmtId="0" fontId="41" fillId="0" borderId="7" xfId="0" applyFont="1" applyBorder="1" applyAlignment="1">
      <alignment horizontal="center"/>
    </xf>
    <xf numFmtId="0" fontId="41" fillId="0" borderId="3" xfId="0" applyFont="1" applyBorder="1" applyAlignment="1">
      <alignment horizontal="center"/>
    </xf>
    <xf numFmtId="0" fontId="41" fillId="0" borderId="4" xfId="0" applyFont="1" applyBorder="1" applyAlignment="1">
      <alignment horizontal="center"/>
    </xf>
    <xf numFmtId="0" fontId="39" fillId="0" borderId="1" xfId="0" applyFont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42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38" fillId="0" borderId="1" xfId="0" applyFont="1" applyBorder="1" applyAlignment="1" applyProtection="1">
      <alignment horizontal="center" vertical="center"/>
      <protection hidden="1"/>
    </xf>
    <xf numFmtId="0" fontId="34" fillId="0" borderId="8" xfId="0" applyNumberFormat="1" applyFont="1" applyBorder="1" applyAlignment="1" applyProtection="1">
      <alignment horizontal="center" vertical="center"/>
      <protection hidden="1"/>
    </xf>
    <xf numFmtId="0" fontId="34" fillId="0" borderId="6" xfId="0" applyNumberFormat="1" applyFont="1" applyBorder="1" applyAlignment="1" applyProtection="1">
      <alignment horizontal="center" vertical="center"/>
      <protection hidden="1"/>
    </xf>
    <xf numFmtId="0" fontId="38" fillId="0" borderId="6" xfId="0" applyFont="1" applyBorder="1" applyAlignment="1" applyProtection="1">
      <alignment horizontal="center" vertical="center"/>
      <protection hidden="1"/>
    </xf>
    <xf numFmtId="0" fontId="33" fillId="0" borderId="1" xfId="0" applyFont="1" applyBorder="1" applyAlignment="1" applyProtection="1">
      <alignment horizontal="center" vertical="center"/>
      <protection hidden="1"/>
    </xf>
    <xf numFmtId="0" fontId="34" fillId="0" borderId="8" xfId="0" applyFont="1" applyBorder="1" applyAlignment="1" applyProtection="1">
      <alignment horizontal="center" vertical="center"/>
      <protection hidden="1"/>
    </xf>
    <xf numFmtId="0" fontId="34" fillId="0" borderId="1" xfId="0" applyFont="1" applyBorder="1" applyAlignment="1" applyProtection="1">
      <alignment horizontal="center" vertical="center"/>
      <protection hidden="1"/>
    </xf>
    <xf numFmtId="0" fontId="0" fillId="0" borderId="1" xfId="0" applyBorder="1" applyAlignment="1">
      <alignment horizontal="center"/>
    </xf>
    <xf numFmtId="0" fontId="34" fillId="0" borderId="0" xfId="0" applyFont="1" applyBorder="1" applyAlignment="1" applyProtection="1">
      <alignment horizontal="center" vertical="center"/>
      <protection hidden="1"/>
    </xf>
    <xf numFmtId="0" fontId="40" fillId="0" borderId="0" xfId="0" applyFont="1" applyBorder="1" applyAlignment="1" applyProtection="1">
      <alignment horizontal="center" vertical="center"/>
      <protection hidden="1"/>
    </xf>
    <xf numFmtId="0" fontId="0" fillId="0" borderId="0" xfId="0" applyFill="1" applyAlignment="1">
      <alignment horizontal="center"/>
    </xf>
    <xf numFmtId="0" fontId="0" fillId="0" borderId="2" xfId="0" applyFill="1" applyBorder="1" applyAlignment="1">
      <alignment horizontal="center"/>
    </xf>
    <xf numFmtId="0" fontId="7" fillId="0" borderId="1" xfId="0" applyFont="1" applyBorder="1" applyAlignment="1" applyProtection="1">
      <alignment horizontal="center" vertical="center"/>
      <protection hidden="1"/>
    </xf>
    <xf numFmtId="0" fontId="12" fillId="0" borderId="8" xfId="0" applyNumberFormat="1" applyFont="1" applyBorder="1" applyAlignment="1" applyProtection="1">
      <alignment horizontal="center" vertical="center"/>
      <protection hidden="1"/>
    </xf>
    <xf numFmtId="0" fontId="12" fillId="0" borderId="6" xfId="0" applyNumberFormat="1" applyFont="1" applyBorder="1" applyAlignment="1" applyProtection="1">
      <alignment horizontal="center" vertical="center"/>
      <protection hidden="1"/>
    </xf>
    <xf numFmtId="0" fontId="7" fillId="0" borderId="6" xfId="0" applyFont="1" applyBorder="1" applyAlignment="1" applyProtection="1">
      <alignment horizontal="center" vertical="center"/>
      <protection hidden="1"/>
    </xf>
    <xf numFmtId="0" fontId="11" fillId="0" borderId="1" xfId="0" applyFont="1" applyBorder="1" applyAlignment="1" applyProtection="1">
      <alignment horizontal="center" vertical="center"/>
      <protection hidden="1"/>
    </xf>
    <xf numFmtId="0" fontId="12" fillId="0" borderId="8" xfId="0" applyFont="1" applyBorder="1" applyAlignment="1" applyProtection="1">
      <alignment horizontal="center" vertical="center"/>
      <protection hidden="1"/>
    </xf>
    <xf numFmtId="0" fontId="12" fillId="0" borderId="1" xfId="0" applyFont="1" applyBorder="1" applyAlignment="1" applyProtection="1">
      <alignment horizontal="center" vertical="center"/>
      <protection hidden="1"/>
    </xf>
    <xf numFmtId="0" fontId="12" fillId="0" borderId="0" xfId="0" applyFont="1" applyBorder="1" applyAlignment="1" applyProtection="1">
      <alignment horizontal="center" vertical="center"/>
      <protection hidden="1"/>
    </xf>
    <xf numFmtId="0" fontId="10" fillId="0" borderId="6" xfId="0" applyFont="1" applyBorder="1" applyAlignment="1">
      <alignment horizontal="center"/>
    </xf>
    <xf numFmtId="0" fontId="8" fillId="0" borderId="0" xfId="0" applyFont="1" applyBorder="1" applyAlignment="1" applyProtection="1">
      <alignment horizontal="center" vertical="center"/>
      <protection hidden="1"/>
    </xf>
    <xf numFmtId="0" fontId="9" fillId="0" borderId="7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2" xfId="41" applyFont="1" applyFill="1" applyBorder="1" applyAlignment="1">
      <alignment wrapText="1"/>
    </xf>
    <xf numFmtId="0" fontId="0" fillId="0" borderId="2" xfId="98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42" fillId="0" borderId="1" xfId="0" applyFont="1" applyBorder="1" applyAlignment="1">
      <alignment horizontal="center"/>
    </xf>
    <xf numFmtId="0" fontId="42" fillId="0" borderId="8" xfId="0" applyFont="1" applyBorder="1" applyAlignment="1">
      <alignment horizontal="center"/>
    </xf>
    <xf numFmtId="0" fontId="42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1" fillId="0" borderId="18" xfId="0" applyFont="1" applyBorder="1" applyAlignment="1">
      <alignment horizontal="center"/>
    </xf>
    <xf numFmtId="0" fontId="41" fillId="0" borderId="5" xfId="0" applyFont="1" applyBorder="1" applyAlignment="1">
      <alignment horizontal="center"/>
    </xf>
    <xf numFmtId="0" fontId="34" fillId="0" borderId="1" xfId="0" applyNumberFormat="1" applyFont="1" applyBorder="1" applyAlignment="1" applyProtection="1">
      <alignment horizontal="center" vertical="center"/>
      <protection hidden="1"/>
    </xf>
  </cellXfs>
  <cellStyles count="101">
    <cellStyle name="20 % – Zvýraznění1" xfId="18" builtinId="30" customBuiltin="1"/>
    <cellStyle name="20 % – Zvýraznění2" xfId="22" builtinId="34" customBuiltin="1"/>
    <cellStyle name="20 % – Zvýraznění3" xfId="26" builtinId="38" customBuiltin="1"/>
    <cellStyle name="20 % – Zvýraznění4" xfId="30" builtinId="42" customBuiltin="1"/>
    <cellStyle name="20 % – Zvýraznění5" xfId="34" builtinId="46" customBuiltin="1"/>
    <cellStyle name="20 % – Zvýraznění6" xfId="38" builtinId="50" customBuiltin="1"/>
    <cellStyle name="40 % – Zvýraznění1" xfId="19" builtinId="31" customBuiltin="1"/>
    <cellStyle name="40 % – Zvýraznění2" xfId="23" builtinId="35" customBuiltin="1"/>
    <cellStyle name="40 % – Zvýraznění3" xfId="27" builtinId="39" customBuiltin="1"/>
    <cellStyle name="40 % – Zvýraznění4" xfId="31" builtinId="43" customBuiltin="1"/>
    <cellStyle name="40 % – Zvýraznění5" xfId="35" builtinId="47" customBuiltin="1"/>
    <cellStyle name="40 % – Zvýraznění6" xfId="39" builtinId="51" customBuiltin="1"/>
    <cellStyle name="60 % – Zvýraznění1" xfId="20" builtinId="32" customBuiltin="1"/>
    <cellStyle name="60 % – Zvýraznění2" xfId="24" builtinId="36" customBuiltin="1"/>
    <cellStyle name="60 % – Zvýraznění3" xfId="28" builtinId="40" customBuiltin="1"/>
    <cellStyle name="60 % – Zvýraznění4" xfId="32" builtinId="44" customBuiltin="1"/>
    <cellStyle name="60 % – Zvýraznění5" xfId="36" builtinId="48" customBuiltin="1"/>
    <cellStyle name="60 % – Zvýraznění6" xfId="40" builtinId="52" customBuiltin="1"/>
    <cellStyle name="Celkem" xfId="16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10" xfId="42"/>
    <cellStyle name="normální 11" xfId="43"/>
    <cellStyle name="normální 12" xfId="44"/>
    <cellStyle name="normální 13" xfId="45"/>
    <cellStyle name="normální 14" xfId="46"/>
    <cellStyle name="normální 15" xfId="47"/>
    <cellStyle name="normální 16" xfId="48"/>
    <cellStyle name="normální 17" xfId="49"/>
    <cellStyle name="normální 18" xfId="50"/>
    <cellStyle name="normální 19" xfId="51"/>
    <cellStyle name="normální 2" xfId="41"/>
    <cellStyle name="normální 2 10" xfId="78"/>
    <cellStyle name="normální 2 11" xfId="79"/>
    <cellStyle name="normální 2 12" xfId="83"/>
    <cellStyle name="normální 2 13" xfId="81"/>
    <cellStyle name="normální 2 14" xfId="84"/>
    <cellStyle name="normální 2 15" xfId="80"/>
    <cellStyle name="normální 2 16" xfId="82"/>
    <cellStyle name="normální 2 17" xfId="94"/>
    <cellStyle name="normální 2 18" xfId="95"/>
    <cellStyle name="normální 2 19" xfId="90"/>
    <cellStyle name="normální 2 2" xfId="52"/>
    <cellStyle name="normální 2 20" xfId="96"/>
    <cellStyle name="normální 2 21" xfId="91"/>
    <cellStyle name="normální 2 22" xfId="97"/>
    <cellStyle name="normální 2 3" xfId="65"/>
    <cellStyle name="normální 2 4" xfId="68"/>
    <cellStyle name="normální 2 5" xfId="66"/>
    <cellStyle name="normální 2 6" xfId="69"/>
    <cellStyle name="normální 2 7" xfId="72"/>
    <cellStyle name="normální 2 8" xfId="70"/>
    <cellStyle name="normální 2 9" xfId="67"/>
    <cellStyle name="normální 20" xfId="53"/>
    <cellStyle name="normální 21" xfId="71"/>
    <cellStyle name="normální 22" xfId="89"/>
    <cellStyle name="normální 23" xfId="74"/>
    <cellStyle name="normální 24" xfId="93"/>
    <cellStyle name="normální 25" xfId="75"/>
    <cellStyle name="normální 26" xfId="73"/>
    <cellStyle name="normální 27" xfId="77"/>
    <cellStyle name="normální 28" xfId="76"/>
    <cellStyle name="normální 29" xfId="85"/>
    <cellStyle name="normální 3" xfId="54"/>
    <cellStyle name="normální 30" xfId="98"/>
    <cellStyle name="normální 31" xfId="87"/>
    <cellStyle name="normální 32" xfId="99"/>
    <cellStyle name="normální 33" xfId="86"/>
    <cellStyle name="normální 34" xfId="88"/>
    <cellStyle name="normální 35" xfId="100"/>
    <cellStyle name="normální 36" xfId="92"/>
    <cellStyle name="normální 4" xfId="55"/>
    <cellStyle name="normální 5" xfId="56"/>
    <cellStyle name="normální 6" xfId="57"/>
    <cellStyle name="normální 7" xfId="58"/>
    <cellStyle name="normální 8" xfId="59"/>
    <cellStyle name="normální 9" xfId="60"/>
    <cellStyle name="Poznámka 2" xfId="61"/>
    <cellStyle name="Poznámka 3" xfId="62"/>
    <cellStyle name="Poznámka 4" xfId="63"/>
    <cellStyle name="Poznámka 5" xfId="64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5" builtinId="53" customBuiltin="1"/>
    <cellStyle name="Zvýraznění 1" xfId="17" builtinId="29" customBuiltin="1"/>
    <cellStyle name="Zvýraznění 2" xfId="21" builtinId="33" customBuiltin="1"/>
    <cellStyle name="Zvýraznění 3" xfId="25" builtinId="37" customBuiltin="1"/>
    <cellStyle name="Zvýraznění 4" xfId="29" builtinId="41" customBuiltin="1"/>
    <cellStyle name="Zvýraznění 5" xfId="33" builtinId="45" customBuiltin="1"/>
    <cellStyle name="Zvýraznění 6" xfId="37" builtinId="49" customBuiltin="1"/>
  </cellStyles>
  <dxfs count="144"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22"/>
  <sheetViews>
    <sheetView workbookViewId="0">
      <selection activeCell="V24" sqref="V24"/>
    </sheetView>
  </sheetViews>
  <sheetFormatPr defaultRowHeight="15"/>
  <cols>
    <col min="1" max="1" width="9.140625" style="62"/>
    <col min="2" max="2" width="20.7109375" style="61" customWidth="1"/>
    <col min="3" max="3" width="1.7109375" style="61" customWidth="1"/>
    <col min="4" max="4" width="20.7109375" style="61" customWidth="1"/>
    <col min="5" max="5" width="5.7109375" style="61" customWidth="1"/>
    <col min="6" max="6" width="1.5703125" style="61" customWidth="1"/>
    <col min="7" max="8" width="5.7109375" style="61" customWidth="1"/>
    <col min="9" max="9" width="1.7109375" style="61" customWidth="1"/>
    <col min="10" max="10" width="5.5703125" style="61" customWidth="1"/>
    <col min="11" max="11" width="9.140625" style="61"/>
    <col min="12" max="12" width="20.7109375" style="61" customWidth="1"/>
    <col min="13" max="13" width="5.7109375" style="61" customWidth="1"/>
    <col min="14" max="14" width="1.7109375" style="61" customWidth="1"/>
    <col min="15" max="15" width="5.7109375" style="61" customWidth="1"/>
    <col min="16" max="16" width="3.7109375" style="61" customWidth="1"/>
    <col min="17" max="18" width="5.7109375" style="61" customWidth="1"/>
    <col min="19" max="19" width="6.7109375" style="61" customWidth="1"/>
    <col min="20" max="16384" width="9.140625" style="61"/>
  </cols>
  <sheetData>
    <row r="1" spans="1:27" ht="21">
      <c r="A1" s="31"/>
      <c r="B1" s="138" t="s">
        <v>90</v>
      </c>
      <c r="C1" s="138"/>
      <c r="D1" s="138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</row>
    <row r="2" spans="1:27">
      <c r="C2" s="62"/>
      <c r="E2" s="62"/>
      <c r="F2" s="62"/>
      <c r="G2" s="62"/>
      <c r="H2" s="62"/>
      <c r="I2" s="62"/>
      <c r="J2" s="62"/>
      <c r="L2" s="63"/>
      <c r="M2" s="62"/>
      <c r="N2" s="62"/>
      <c r="O2" s="62"/>
      <c r="P2" s="62"/>
      <c r="Q2" s="62"/>
      <c r="R2" s="62"/>
      <c r="S2" s="62"/>
      <c r="Y2" s="136" t="s">
        <v>93</v>
      </c>
      <c r="Z2" s="136"/>
      <c r="AA2" s="136"/>
    </row>
    <row r="3" spans="1:27">
      <c r="B3" s="136" t="s">
        <v>6</v>
      </c>
      <c r="C3" s="136"/>
      <c r="D3" s="136"/>
      <c r="E3" s="136" t="s">
        <v>4</v>
      </c>
      <c r="F3" s="136"/>
      <c r="G3" s="136"/>
      <c r="H3" s="136" t="s">
        <v>7</v>
      </c>
      <c r="I3" s="136"/>
      <c r="J3" s="136"/>
      <c r="L3" s="18" t="s">
        <v>8</v>
      </c>
      <c r="M3" s="137"/>
      <c r="N3" s="137"/>
      <c r="O3" s="137"/>
      <c r="P3" s="62"/>
      <c r="Q3" s="62"/>
      <c r="R3" s="62"/>
      <c r="S3" s="62"/>
    </row>
    <row r="4" spans="1:27" ht="15.75">
      <c r="A4" s="66" t="s">
        <v>0</v>
      </c>
      <c r="B4" s="65" t="s">
        <v>1</v>
      </c>
      <c r="C4" s="66" t="s">
        <v>3</v>
      </c>
      <c r="D4" s="65" t="s">
        <v>2</v>
      </c>
      <c r="E4" s="66" t="s">
        <v>1</v>
      </c>
      <c r="F4" s="66" t="s">
        <v>5</v>
      </c>
      <c r="G4" s="66" t="s">
        <v>2</v>
      </c>
      <c r="H4" s="66" t="s">
        <v>1</v>
      </c>
      <c r="I4" s="66" t="s">
        <v>5</v>
      </c>
      <c r="J4" s="66" t="s">
        <v>2</v>
      </c>
      <c r="L4" s="67" t="s">
        <v>9</v>
      </c>
      <c r="M4" s="139" t="s">
        <v>10</v>
      </c>
      <c r="N4" s="139"/>
      <c r="O4" s="139"/>
      <c r="P4" s="69" t="s">
        <v>11</v>
      </c>
      <c r="Q4" s="66" t="s">
        <v>12</v>
      </c>
      <c r="R4" s="66" t="s">
        <v>13</v>
      </c>
      <c r="S4" s="66" t="s">
        <v>0</v>
      </c>
      <c r="U4" s="70" t="s">
        <v>16</v>
      </c>
      <c r="V4" s="142" t="str">
        <f>IF(S5=1,L5,IF(S6=1,L6,IF(S7=1,L7,IF(S8=1,L8,"NEODEHRÁNO"))))</f>
        <v>Paterová</v>
      </c>
      <c r="W4" s="142"/>
      <c r="X4" s="71"/>
      <c r="Y4" s="71"/>
      <c r="Z4" s="10"/>
      <c r="AA4" s="10"/>
    </row>
    <row r="5" spans="1:27" ht="15.75">
      <c r="A5" s="62">
        <v>9</v>
      </c>
      <c r="B5" s="65" t="str">
        <f>L5</f>
        <v>Češner</v>
      </c>
      <c r="C5" s="66" t="s">
        <v>3</v>
      </c>
      <c r="D5" s="65" t="str">
        <f>L8</f>
        <v>Vrana</v>
      </c>
      <c r="E5" s="67">
        <v>0</v>
      </c>
      <c r="F5" s="67" t="s">
        <v>5</v>
      </c>
      <c r="G5" s="67">
        <v>2</v>
      </c>
      <c r="H5" s="67">
        <v>18</v>
      </c>
      <c r="I5" s="67" t="s">
        <v>5</v>
      </c>
      <c r="J5" s="67">
        <v>22</v>
      </c>
      <c r="L5" s="103" t="s">
        <v>80</v>
      </c>
      <c r="M5" s="66">
        <f>SUM(H5,H8,J10)</f>
        <v>43</v>
      </c>
      <c r="N5" s="62" t="s">
        <v>5</v>
      </c>
      <c r="O5" s="66">
        <f>SUM(J5,J8,H10)</f>
        <v>58</v>
      </c>
      <c r="P5" s="66">
        <f>M5-O5</f>
        <v>-15</v>
      </c>
      <c r="Q5" s="66">
        <f>SUM(E5,E8,G10)</f>
        <v>2</v>
      </c>
      <c r="R5" s="66">
        <f>Q5+(P5/100)</f>
        <v>1.85</v>
      </c>
      <c r="S5" s="66">
        <f>RANK(R5,$R$5:$R$8,0)</f>
        <v>3</v>
      </c>
      <c r="U5" s="62"/>
      <c r="V5" s="72" t="s">
        <v>15</v>
      </c>
      <c r="W5" s="73"/>
      <c r="X5" s="71"/>
      <c r="Y5" s="71"/>
      <c r="Z5" s="10"/>
      <c r="AA5" s="10"/>
    </row>
    <row r="6" spans="1:27" ht="15.75">
      <c r="A6" s="62">
        <v>10</v>
      </c>
      <c r="B6" s="65" t="str">
        <f>L6</f>
        <v>Vlasová</v>
      </c>
      <c r="C6" s="66" t="s">
        <v>3</v>
      </c>
      <c r="D6" s="65" t="str">
        <f>L7</f>
        <v>Paterová</v>
      </c>
      <c r="E6" s="67">
        <v>0</v>
      </c>
      <c r="F6" s="67" t="s">
        <v>5</v>
      </c>
      <c r="G6" s="67">
        <v>2</v>
      </c>
      <c r="H6" s="67">
        <v>5</v>
      </c>
      <c r="I6" s="67" t="s">
        <v>5</v>
      </c>
      <c r="J6" s="67">
        <v>22</v>
      </c>
      <c r="L6" s="194" t="s">
        <v>208</v>
      </c>
      <c r="M6" s="66">
        <f>SUM(H6,J8,H9)</f>
        <v>41</v>
      </c>
      <c r="N6" s="66" t="s">
        <v>5</v>
      </c>
      <c r="O6" s="66">
        <f>SUM(J6,H8,J9)</f>
        <v>55</v>
      </c>
      <c r="P6" s="66">
        <f t="shared" ref="P6:P8" si="0">M6-O6</f>
        <v>-14</v>
      </c>
      <c r="Q6" s="66">
        <f>SUM(E6,G8,E9)</f>
        <v>2</v>
      </c>
      <c r="R6" s="66">
        <f t="shared" ref="R6:R8" si="1">Q6+(P6/100)</f>
        <v>1.8599999999999999</v>
      </c>
      <c r="S6" s="66">
        <f t="shared" ref="S6:S8" si="2">RANK(R6,$R$5:$R$8,0)</f>
        <v>2</v>
      </c>
      <c r="U6" s="62"/>
      <c r="V6" s="72"/>
      <c r="W6" s="74"/>
      <c r="X6" s="71"/>
      <c r="Y6" s="71"/>
      <c r="Z6" s="10"/>
      <c r="AA6" s="10"/>
    </row>
    <row r="7" spans="1:27" ht="15.75">
      <c r="A7" s="62">
        <v>81</v>
      </c>
      <c r="B7" s="65" t="str">
        <f>L8</f>
        <v>Vrana</v>
      </c>
      <c r="C7" s="66" t="s">
        <v>3</v>
      </c>
      <c r="D7" s="65" t="str">
        <f>L7</f>
        <v>Paterová</v>
      </c>
      <c r="E7" s="67">
        <v>0</v>
      </c>
      <c r="F7" s="67" t="s">
        <v>5</v>
      </c>
      <c r="G7" s="67">
        <v>2</v>
      </c>
      <c r="H7" s="67">
        <v>3</v>
      </c>
      <c r="I7" s="67" t="s">
        <v>5</v>
      </c>
      <c r="J7" s="67">
        <v>22</v>
      </c>
      <c r="L7" s="101" t="s">
        <v>115</v>
      </c>
      <c r="M7" s="66">
        <f>SUM(J6,J7,H10)</f>
        <v>66</v>
      </c>
      <c r="N7" s="66" t="s">
        <v>5</v>
      </c>
      <c r="O7" s="66">
        <f>SUM(H6,H7,J10)</f>
        <v>11</v>
      </c>
      <c r="P7" s="66">
        <f t="shared" si="0"/>
        <v>55</v>
      </c>
      <c r="Q7" s="66">
        <f>SUM(G6,G7,E10)</f>
        <v>6</v>
      </c>
      <c r="R7" s="66">
        <f t="shared" si="1"/>
        <v>6.55</v>
      </c>
      <c r="S7" s="66">
        <f t="shared" si="2"/>
        <v>1</v>
      </c>
      <c r="U7" s="62"/>
      <c r="V7" s="72"/>
      <c r="W7" s="74"/>
      <c r="X7" s="141" t="str">
        <f>V4</f>
        <v>Paterová</v>
      </c>
      <c r="Y7" s="142"/>
      <c r="Z7" s="10"/>
      <c r="AA7" s="10"/>
    </row>
    <row r="8" spans="1:27" ht="15.75">
      <c r="A8" s="62">
        <v>82</v>
      </c>
      <c r="B8" s="65" t="str">
        <f>L5</f>
        <v>Češner</v>
      </c>
      <c r="C8" s="66" t="s">
        <v>3</v>
      </c>
      <c r="D8" s="65" t="str">
        <f>L6</f>
        <v>Vlasová</v>
      </c>
      <c r="E8" s="67">
        <v>2</v>
      </c>
      <c r="F8" s="67" t="s">
        <v>5</v>
      </c>
      <c r="G8" s="67">
        <v>0</v>
      </c>
      <c r="H8" s="67">
        <v>22</v>
      </c>
      <c r="I8" s="67" t="s">
        <v>5</v>
      </c>
      <c r="J8" s="67">
        <v>14</v>
      </c>
      <c r="L8" s="103" t="s">
        <v>116</v>
      </c>
      <c r="M8" s="66">
        <f>SUM(J5,H7,J9)</f>
        <v>36</v>
      </c>
      <c r="N8" s="66" t="s">
        <v>5</v>
      </c>
      <c r="O8" s="66">
        <f>SUM(H5,J7,H9)</f>
        <v>62</v>
      </c>
      <c r="P8" s="66">
        <f t="shared" si="0"/>
        <v>-26</v>
      </c>
      <c r="Q8" s="66">
        <f>SUM(G5,E7,G9)</f>
        <v>2</v>
      </c>
      <c r="R8" s="66">
        <f t="shared" si="1"/>
        <v>1.74</v>
      </c>
      <c r="S8" s="66">
        <f t="shared" si="2"/>
        <v>4</v>
      </c>
      <c r="U8" s="62"/>
      <c r="V8" s="72"/>
      <c r="W8" s="74"/>
      <c r="X8" s="75" t="s">
        <v>15</v>
      </c>
      <c r="Y8" s="76"/>
      <c r="Z8" s="10"/>
      <c r="AA8" s="10"/>
    </row>
    <row r="9" spans="1:27" ht="15.75">
      <c r="A9" s="62">
        <v>153</v>
      </c>
      <c r="B9" s="65" t="str">
        <f>L6</f>
        <v>Vlasová</v>
      </c>
      <c r="C9" s="66" t="s">
        <v>3</v>
      </c>
      <c r="D9" s="65" t="str">
        <f>L8</f>
        <v>Vrana</v>
      </c>
      <c r="E9" s="67">
        <v>2</v>
      </c>
      <c r="F9" s="67" t="s">
        <v>5</v>
      </c>
      <c r="G9" s="67">
        <v>0</v>
      </c>
      <c r="H9" s="67">
        <v>22</v>
      </c>
      <c r="I9" s="67" t="s">
        <v>5</v>
      </c>
      <c r="J9" s="67">
        <v>11</v>
      </c>
      <c r="L9" s="63"/>
      <c r="M9" s="4">
        <f>SUM(M5:M8)</f>
        <v>186</v>
      </c>
      <c r="N9" s="3">
        <f>M9-O9</f>
        <v>0</v>
      </c>
      <c r="O9" s="4">
        <f>SUM(O5:O8)</f>
        <v>186</v>
      </c>
      <c r="P9" s="62"/>
      <c r="Q9" s="62"/>
      <c r="R9" s="62"/>
      <c r="S9" s="62"/>
      <c r="U9" s="62"/>
      <c r="V9" s="72"/>
      <c r="W9" s="74"/>
      <c r="X9" s="71"/>
      <c r="Y9" s="77"/>
      <c r="Z9" s="10"/>
      <c r="AA9" s="10"/>
    </row>
    <row r="10" spans="1:27" ht="15.75">
      <c r="A10" s="62">
        <v>154</v>
      </c>
      <c r="B10" s="65" t="str">
        <f>L7</f>
        <v>Paterová</v>
      </c>
      <c r="C10" s="66" t="s">
        <v>3</v>
      </c>
      <c r="D10" s="65" t="str">
        <f>L5</f>
        <v>Češner</v>
      </c>
      <c r="E10" s="67">
        <v>2</v>
      </c>
      <c r="F10" s="67" t="s">
        <v>5</v>
      </c>
      <c r="G10" s="67">
        <v>0</v>
      </c>
      <c r="H10" s="67">
        <v>22</v>
      </c>
      <c r="I10" s="67" t="s">
        <v>5</v>
      </c>
      <c r="J10" s="67">
        <v>3</v>
      </c>
      <c r="L10" s="63"/>
      <c r="M10" s="62"/>
      <c r="N10" s="62"/>
      <c r="O10" s="62"/>
      <c r="P10" s="62"/>
      <c r="Q10" s="62"/>
      <c r="R10" s="62"/>
      <c r="S10" s="62"/>
      <c r="U10" s="62" t="s">
        <v>22</v>
      </c>
      <c r="V10" s="142" t="str">
        <f>IF(S5=4,L5,IF(S6=4,L6,IF(S7=4,L7,IF(S8=4,L8,"NEODEHRÁNO"))))</f>
        <v>Vrana</v>
      </c>
      <c r="W10" s="143"/>
      <c r="X10" s="71"/>
      <c r="Y10" s="77"/>
      <c r="Z10" s="10"/>
      <c r="AA10" s="10"/>
    </row>
    <row r="11" spans="1:27" ht="15.75">
      <c r="U11" s="62"/>
      <c r="V11" s="72" t="s">
        <v>15</v>
      </c>
      <c r="W11" s="78"/>
      <c r="X11" s="79"/>
      <c r="Y11" s="77"/>
      <c r="Z11" s="10"/>
      <c r="AA11" s="10"/>
    </row>
    <row r="12" spans="1:27" ht="15.75">
      <c r="U12" s="62"/>
      <c r="V12" s="72"/>
      <c r="W12" s="80"/>
      <c r="X12" s="79"/>
      <c r="Y12" s="77"/>
      <c r="Z12" s="10"/>
      <c r="AA12" s="10"/>
    </row>
    <row r="13" spans="1:27" ht="15.75">
      <c r="U13" s="62"/>
      <c r="V13" s="72"/>
      <c r="W13" s="142" t="str">
        <f>V22</f>
        <v>Češner</v>
      </c>
      <c r="X13" s="142"/>
      <c r="Y13" s="77"/>
      <c r="Z13" s="155" t="str">
        <f>X7</f>
        <v>Paterová</v>
      </c>
      <c r="AA13" s="161"/>
    </row>
    <row r="14" spans="1:27" ht="15.75">
      <c r="U14" s="62"/>
      <c r="V14" s="72"/>
      <c r="W14" s="144" t="s">
        <v>92</v>
      </c>
      <c r="X14" s="144"/>
      <c r="Y14" s="77"/>
      <c r="Z14" s="145" t="s">
        <v>24</v>
      </c>
      <c r="AA14" s="146"/>
    </row>
    <row r="15" spans="1:27" ht="15.75">
      <c r="U15" s="62"/>
      <c r="V15" s="72"/>
      <c r="W15" s="72"/>
      <c r="X15" s="71"/>
      <c r="Y15" s="77"/>
      <c r="Z15" s="10"/>
      <c r="AA15" s="10"/>
    </row>
    <row r="16" spans="1:27" ht="15.75">
      <c r="U16" s="62" t="s">
        <v>18</v>
      </c>
      <c r="V16" s="142" t="str">
        <f>IF(S5=2,L5,IF(S6=2,L6,IF(S7=2,L7,IF(S8=2,L8,"NEODEHRÁNO"))))</f>
        <v>Vlasová</v>
      </c>
      <c r="W16" s="142"/>
      <c r="X16" s="71"/>
      <c r="Y16" s="77"/>
      <c r="Z16" s="10"/>
      <c r="AA16" s="10"/>
    </row>
    <row r="17" spans="21:27" ht="15.75">
      <c r="U17" s="62"/>
      <c r="V17" s="72" t="s">
        <v>15</v>
      </c>
      <c r="W17" s="73"/>
      <c r="X17" s="71"/>
      <c r="Y17" s="77"/>
      <c r="Z17" s="10"/>
      <c r="AA17" s="10"/>
    </row>
    <row r="18" spans="21:27" ht="15.75">
      <c r="U18" s="62"/>
      <c r="V18" s="72"/>
      <c r="W18" s="74"/>
      <c r="X18" s="71"/>
      <c r="Y18" s="77"/>
      <c r="Z18" s="10"/>
      <c r="AA18" s="10"/>
    </row>
    <row r="19" spans="21:27" ht="15.75">
      <c r="U19" s="62"/>
      <c r="V19" s="72"/>
      <c r="W19" s="74"/>
      <c r="X19" s="147" t="str">
        <f>V16</f>
        <v>Vlasová</v>
      </c>
      <c r="Y19" s="148"/>
      <c r="Z19" s="10"/>
      <c r="AA19" s="10"/>
    </row>
    <row r="20" spans="21:27" ht="15.75">
      <c r="U20" s="62"/>
      <c r="V20" s="72"/>
      <c r="W20" s="74"/>
      <c r="X20" s="75" t="s">
        <v>15</v>
      </c>
      <c r="Y20" s="81"/>
      <c r="Z20" s="10"/>
      <c r="AA20" s="10"/>
    </row>
    <row r="21" spans="21:27" ht="15.75">
      <c r="U21" s="62"/>
      <c r="V21" s="72"/>
      <c r="W21" s="74"/>
      <c r="X21" s="71"/>
      <c r="Y21" s="79"/>
      <c r="Z21" s="10"/>
      <c r="AA21" s="10"/>
    </row>
    <row r="22" spans="21:27" ht="15.75">
      <c r="U22" s="62" t="s">
        <v>20</v>
      </c>
      <c r="V22" s="142" t="str">
        <f>IF(S5=3,L5,IF(S6=3,L6,IF(S7=3,L7,IF(S8=3,L8,"NEODEHRÁNO"))))</f>
        <v>Češner</v>
      </c>
      <c r="W22" s="143"/>
      <c r="X22" s="71"/>
      <c r="Y22" s="71"/>
      <c r="Z22" s="10"/>
      <c r="AA22" s="10"/>
    </row>
  </sheetData>
  <mergeCells count="18">
    <mergeCell ref="W14:X14"/>
    <mergeCell ref="Z14:AA14"/>
    <mergeCell ref="V16:W16"/>
    <mergeCell ref="X19:Y19"/>
    <mergeCell ref="V22:W22"/>
    <mergeCell ref="Z13:AA13"/>
    <mergeCell ref="E1:S1"/>
    <mergeCell ref="B3:D3"/>
    <mergeCell ref="E3:G3"/>
    <mergeCell ref="H3:J3"/>
    <mergeCell ref="M3:O3"/>
    <mergeCell ref="B1:D1"/>
    <mergeCell ref="Y2:AA2"/>
    <mergeCell ref="M4:O4"/>
    <mergeCell ref="V4:W4"/>
    <mergeCell ref="X7:Y7"/>
    <mergeCell ref="V10:W10"/>
    <mergeCell ref="W13:X13"/>
  </mergeCells>
  <conditionalFormatting sqref="V4 V10 V16 V22">
    <cfRule type="expression" dxfId="143" priority="3" stopIfTrue="1">
      <formula>OR(AND(V4&lt;&gt;"Bye",V5="Bye"),W4=$G$5)</formula>
    </cfRule>
    <cfRule type="expression" dxfId="142" priority="4" stopIfTrue="1">
      <formula>W5=$G$5</formula>
    </cfRule>
  </conditionalFormatting>
  <conditionalFormatting sqref="V5 V11 V17">
    <cfRule type="expression" dxfId="141" priority="1" stopIfTrue="1">
      <formula>OR(AND(V5&lt;&gt;"Bye",V4="Bye"),W5=$G$5)</formula>
    </cfRule>
    <cfRule type="expression" dxfId="140" priority="2" stopIfTrue="1">
      <formula>W4=$G$5</formula>
    </cfRule>
  </conditionalFormatting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95"/>
  <sheetViews>
    <sheetView topLeftCell="C4" workbookViewId="0">
      <selection activeCell="AB25" sqref="AB25:AC25"/>
    </sheetView>
  </sheetViews>
  <sheetFormatPr defaultRowHeight="15"/>
  <cols>
    <col min="1" max="1" width="9.140625" style="62"/>
    <col min="2" max="2" width="20.85546875" style="61" customWidth="1"/>
    <col min="3" max="3" width="1.7109375" style="61" customWidth="1"/>
    <col min="4" max="4" width="20.5703125" style="61" customWidth="1"/>
    <col min="5" max="5" width="5.5703125" style="61" customWidth="1"/>
    <col min="6" max="6" width="1.7109375" style="61" customWidth="1"/>
    <col min="7" max="7" width="5.5703125" style="61" customWidth="1"/>
    <col min="8" max="8" width="5.42578125" style="61" customWidth="1"/>
    <col min="9" max="9" width="1.7109375" style="61" customWidth="1"/>
    <col min="10" max="10" width="5.7109375" style="61" customWidth="1"/>
    <col min="11" max="11" width="9.140625" style="61"/>
    <col min="12" max="12" width="20.7109375" style="61" customWidth="1"/>
    <col min="13" max="13" width="5.7109375" style="61" customWidth="1"/>
    <col min="14" max="14" width="1.7109375" style="61" customWidth="1"/>
    <col min="15" max="15" width="5.7109375" style="61" customWidth="1"/>
    <col min="16" max="16" width="3.7109375" style="61" customWidth="1"/>
    <col min="17" max="17" width="6.7109375" style="61" customWidth="1"/>
    <col min="18" max="18" width="6.42578125" style="61" customWidth="1"/>
    <col min="19" max="16384" width="9.140625" style="61"/>
  </cols>
  <sheetData>
    <row r="1" spans="1:29" ht="21">
      <c r="A1" s="31"/>
      <c r="B1" s="138" t="s">
        <v>91</v>
      </c>
      <c r="C1" s="138"/>
      <c r="D1" s="138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</row>
    <row r="2" spans="1:29">
      <c r="C2" s="62"/>
      <c r="E2" s="82"/>
      <c r="F2" s="82"/>
      <c r="G2" s="82"/>
      <c r="H2" s="82"/>
      <c r="I2" s="82"/>
      <c r="J2" s="82"/>
      <c r="K2" s="83"/>
      <c r="L2" s="84"/>
      <c r="M2" s="82"/>
      <c r="N2" s="82"/>
      <c r="O2" s="82"/>
      <c r="P2" s="82"/>
      <c r="Q2" s="82"/>
      <c r="R2" s="82"/>
      <c r="S2" s="82"/>
      <c r="Y2" s="136" t="s">
        <v>94</v>
      </c>
      <c r="Z2" s="136"/>
      <c r="AA2" s="136"/>
    </row>
    <row r="3" spans="1:29">
      <c r="B3" s="136" t="s">
        <v>6</v>
      </c>
      <c r="C3" s="136"/>
      <c r="D3" s="136"/>
      <c r="E3" s="164" t="s">
        <v>4</v>
      </c>
      <c r="F3" s="164"/>
      <c r="G3" s="164"/>
      <c r="H3" s="164" t="s">
        <v>7</v>
      </c>
      <c r="I3" s="164"/>
      <c r="J3" s="164"/>
      <c r="K3" s="83"/>
      <c r="L3" s="35" t="s">
        <v>8</v>
      </c>
      <c r="M3" s="163"/>
      <c r="N3" s="163"/>
      <c r="O3" s="163"/>
      <c r="P3" s="82"/>
      <c r="Q3" s="82"/>
      <c r="R3" s="82"/>
      <c r="S3" s="82"/>
    </row>
    <row r="4" spans="1:29" ht="15.75">
      <c r="A4" s="66" t="s">
        <v>0</v>
      </c>
      <c r="B4" s="65" t="s">
        <v>1</v>
      </c>
      <c r="C4" s="66" t="s">
        <v>3</v>
      </c>
      <c r="D4" s="65" t="s">
        <v>2</v>
      </c>
      <c r="E4" s="67" t="s">
        <v>1</v>
      </c>
      <c r="F4" s="67" t="s">
        <v>5</v>
      </c>
      <c r="G4" s="67" t="s">
        <v>2</v>
      </c>
      <c r="H4" s="67" t="s">
        <v>1</v>
      </c>
      <c r="I4" s="67" t="s">
        <v>5</v>
      </c>
      <c r="J4" s="67" t="s">
        <v>2</v>
      </c>
      <c r="K4" s="83"/>
      <c r="L4" s="67" t="s">
        <v>9</v>
      </c>
      <c r="M4" s="162" t="s">
        <v>10</v>
      </c>
      <c r="N4" s="162"/>
      <c r="O4" s="162"/>
      <c r="P4" s="87" t="s">
        <v>11</v>
      </c>
      <c r="Q4" s="67" t="s">
        <v>12</v>
      </c>
      <c r="R4" s="67" t="s">
        <v>13</v>
      </c>
      <c r="S4" s="67" t="s">
        <v>0</v>
      </c>
      <c r="U4" s="62" t="s">
        <v>16</v>
      </c>
      <c r="V4" s="140" t="str">
        <f>IF(S5=1,L5,IF(S6=1,L6,IF(S7=1,L7,IF(S8=1,L8,"NEODEHRÁNO"))))</f>
        <v>Nováková</v>
      </c>
      <c r="W4" s="140"/>
      <c r="X4" s="71"/>
      <c r="Y4" s="71"/>
      <c r="Z4" s="42"/>
      <c r="AA4" s="42"/>
      <c r="AB4" s="43"/>
      <c r="AC4" s="43"/>
    </row>
    <row r="5" spans="1:29" ht="15.75">
      <c r="A5" s="62">
        <v>11</v>
      </c>
      <c r="B5" s="65" t="str">
        <f>L5</f>
        <v>Nováková</v>
      </c>
      <c r="C5" s="66" t="s">
        <v>3</v>
      </c>
      <c r="D5" s="65" t="str">
        <f>L8</f>
        <v>Zámečníková</v>
      </c>
      <c r="E5" s="67">
        <v>2</v>
      </c>
      <c r="F5" s="67" t="s">
        <v>5</v>
      </c>
      <c r="G5" s="67">
        <v>0</v>
      </c>
      <c r="H5" s="67">
        <v>22</v>
      </c>
      <c r="I5" s="67" t="s">
        <v>5</v>
      </c>
      <c r="J5" s="67">
        <v>3</v>
      </c>
      <c r="K5" s="83"/>
      <c r="L5" s="120" t="s">
        <v>26</v>
      </c>
      <c r="M5" s="67">
        <f>SUM(H5,H8,J10)</f>
        <v>60</v>
      </c>
      <c r="N5" s="82" t="s">
        <v>5</v>
      </c>
      <c r="O5" s="67">
        <f>SUM(J5,J8,H10)</f>
        <v>20</v>
      </c>
      <c r="P5" s="67">
        <f>M5-O5</f>
        <v>40</v>
      </c>
      <c r="Q5" s="67">
        <f>SUM(E5,E8,G10)</f>
        <v>5</v>
      </c>
      <c r="R5" s="67">
        <f>Q5+(P5/100)</f>
        <v>5.4</v>
      </c>
      <c r="S5" s="67">
        <f>RANK(R5,$R$5:$R$8,0)</f>
        <v>1</v>
      </c>
      <c r="U5" s="62"/>
      <c r="V5" s="72"/>
      <c r="W5" s="73"/>
      <c r="X5" s="71"/>
      <c r="Y5" s="71"/>
      <c r="Z5" s="42"/>
      <c r="AA5" s="42"/>
      <c r="AB5" s="43"/>
      <c r="AC5" s="43"/>
    </row>
    <row r="6" spans="1:29" ht="15.75">
      <c r="A6" s="62">
        <v>12</v>
      </c>
      <c r="B6" s="65" t="str">
        <f>L6</f>
        <v>Jirešová</v>
      </c>
      <c r="C6" s="66" t="s">
        <v>3</v>
      </c>
      <c r="D6" s="65" t="str">
        <f>L7</f>
        <v>Pávová</v>
      </c>
      <c r="E6" s="67">
        <v>0</v>
      </c>
      <c r="F6" s="67" t="s">
        <v>5</v>
      </c>
      <c r="G6" s="67">
        <v>2</v>
      </c>
      <c r="H6" s="67">
        <v>16</v>
      </c>
      <c r="I6" s="67" t="s">
        <v>5</v>
      </c>
      <c r="J6" s="67">
        <v>22</v>
      </c>
      <c r="K6" s="83"/>
      <c r="L6" s="106" t="s">
        <v>117</v>
      </c>
      <c r="M6" s="67">
        <f>SUM(H6,J8,H9)</f>
        <v>27</v>
      </c>
      <c r="N6" s="67" t="s">
        <v>5</v>
      </c>
      <c r="O6" s="67">
        <f>SUM(J6,H8,J9)</f>
        <v>66</v>
      </c>
      <c r="P6" s="67">
        <f t="shared" ref="P6:P8" si="0">M6-O6</f>
        <v>-39</v>
      </c>
      <c r="Q6" s="67">
        <f>SUM(E6,G8,E9)</f>
        <v>0</v>
      </c>
      <c r="R6" s="67">
        <f t="shared" ref="R6:R8" si="1">Q6+(P6/100)</f>
        <v>-0.39</v>
      </c>
      <c r="S6" s="67">
        <f t="shared" ref="S6:S8" si="2">RANK(R6,$R$5:$R$8,0)</f>
        <v>4</v>
      </c>
      <c r="U6" s="62"/>
      <c r="V6" s="72"/>
      <c r="W6" s="74"/>
      <c r="X6" s="71"/>
      <c r="Y6" s="71"/>
      <c r="Z6" s="42"/>
      <c r="AA6" s="42"/>
      <c r="AB6" s="43"/>
      <c r="AC6" s="43"/>
    </row>
    <row r="7" spans="1:29" ht="15.75">
      <c r="A7" s="62">
        <v>83</v>
      </c>
      <c r="B7" s="65" t="str">
        <f>L8</f>
        <v>Zámečníková</v>
      </c>
      <c r="C7" s="66" t="s">
        <v>3</v>
      </c>
      <c r="D7" s="65" t="str">
        <f>L7</f>
        <v>Pávová</v>
      </c>
      <c r="E7" s="67">
        <v>2</v>
      </c>
      <c r="F7" s="67" t="s">
        <v>5</v>
      </c>
      <c r="G7" s="67">
        <v>0</v>
      </c>
      <c r="H7" s="67">
        <v>22</v>
      </c>
      <c r="I7" s="67" t="s">
        <v>5</v>
      </c>
      <c r="J7" s="67">
        <v>14</v>
      </c>
      <c r="K7" s="83"/>
      <c r="L7" s="107" t="s">
        <v>118</v>
      </c>
      <c r="M7" s="67">
        <f>SUM(J6,J7,H10)</f>
        <v>51</v>
      </c>
      <c r="N7" s="67" t="s">
        <v>5</v>
      </c>
      <c r="O7" s="67">
        <f>SUM(H6,H7,J10)</f>
        <v>54</v>
      </c>
      <c r="P7" s="67">
        <f t="shared" si="0"/>
        <v>-3</v>
      </c>
      <c r="Q7" s="67">
        <f>SUM(G6,G7,E10)</f>
        <v>3</v>
      </c>
      <c r="R7" s="67">
        <f t="shared" si="1"/>
        <v>2.97</v>
      </c>
      <c r="S7" s="67">
        <f t="shared" si="2"/>
        <v>3</v>
      </c>
      <c r="U7" s="62"/>
      <c r="V7" s="72"/>
      <c r="W7" s="89"/>
      <c r="X7" s="141" t="str">
        <f>V4</f>
        <v>Nováková</v>
      </c>
      <c r="Y7" s="142"/>
      <c r="Z7" s="42"/>
      <c r="AA7" s="42"/>
      <c r="AB7" s="43"/>
      <c r="AC7" s="43"/>
    </row>
    <row r="8" spans="1:29" ht="15.75">
      <c r="A8" s="62">
        <v>84</v>
      </c>
      <c r="B8" s="65" t="str">
        <f>L5</f>
        <v>Nováková</v>
      </c>
      <c r="C8" s="66" t="s">
        <v>3</v>
      </c>
      <c r="D8" s="65" t="str">
        <f>L6</f>
        <v>Jirešová</v>
      </c>
      <c r="E8" s="67">
        <v>2</v>
      </c>
      <c r="F8" s="67" t="s">
        <v>5</v>
      </c>
      <c r="G8" s="67">
        <v>0</v>
      </c>
      <c r="H8" s="67">
        <v>22</v>
      </c>
      <c r="I8" s="67" t="s">
        <v>5</v>
      </c>
      <c r="J8" s="67">
        <v>2</v>
      </c>
      <c r="K8" s="83"/>
      <c r="L8" s="106" t="s">
        <v>216</v>
      </c>
      <c r="M8" s="67">
        <f>SUM(J5,H7,J9)</f>
        <v>47</v>
      </c>
      <c r="N8" s="67" t="s">
        <v>5</v>
      </c>
      <c r="O8" s="67">
        <f>SUM(H5,J7,H9)</f>
        <v>45</v>
      </c>
      <c r="P8" s="67">
        <f t="shared" si="0"/>
        <v>2</v>
      </c>
      <c r="Q8" s="67">
        <f>SUM(G5,E7,G9)</f>
        <v>4</v>
      </c>
      <c r="R8" s="67">
        <f t="shared" si="1"/>
        <v>4.0199999999999996</v>
      </c>
      <c r="S8" s="67">
        <f t="shared" si="2"/>
        <v>2</v>
      </c>
      <c r="U8" s="62"/>
      <c r="V8" s="72"/>
      <c r="W8" s="74"/>
      <c r="X8" s="75"/>
      <c r="Y8" s="76"/>
      <c r="Z8" s="42"/>
      <c r="AA8" s="42"/>
      <c r="AB8" s="43"/>
      <c r="AC8" s="43"/>
    </row>
    <row r="9" spans="1:29" ht="15.75">
      <c r="A9" s="62">
        <v>155</v>
      </c>
      <c r="B9" s="65" t="str">
        <f>L6</f>
        <v>Jirešová</v>
      </c>
      <c r="C9" s="66" t="s">
        <v>3</v>
      </c>
      <c r="D9" s="65" t="str">
        <f>L8</f>
        <v>Zámečníková</v>
      </c>
      <c r="E9" s="67">
        <v>0</v>
      </c>
      <c r="F9" s="67" t="s">
        <v>5</v>
      </c>
      <c r="G9" s="67">
        <v>2</v>
      </c>
      <c r="H9" s="67">
        <v>9</v>
      </c>
      <c r="I9" s="67" t="s">
        <v>5</v>
      </c>
      <c r="J9" s="67">
        <v>22</v>
      </c>
      <c r="K9" s="83"/>
      <c r="L9" s="84"/>
      <c r="M9" s="38">
        <f>SUM(M5:M8)</f>
        <v>185</v>
      </c>
      <c r="N9" s="39">
        <f>M9-O9</f>
        <v>0</v>
      </c>
      <c r="O9" s="38">
        <f>SUM(O5:O8)</f>
        <v>185</v>
      </c>
      <c r="P9" s="82"/>
      <c r="Q9" s="82"/>
      <c r="R9" s="82"/>
      <c r="S9" s="82"/>
      <c r="U9" s="62"/>
      <c r="V9" s="72"/>
      <c r="W9" s="74"/>
      <c r="X9" s="71"/>
      <c r="Y9" s="77"/>
      <c r="Z9" s="42"/>
      <c r="AA9" s="42"/>
      <c r="AB9" s="43"/>
      <c r="AC9" s="43"/>
    </row>
    <row r="10" spans="1:29" ht="15.75">
      <c r="A10" s="62">
        <v>156</v>
      </c>
      <c r="B10" s="65" t="str">
        <f>L7</f>
        <v>Pávová</v>
      </c>
      <c r="C10" s="66" t="s">
        <v>3</v>
      </c>
      <c r="D10" s="65" t="str">
        <f>L5</f>
        <v>Nováková</v>
      </c>
      <c r="E10" s="67">
        <v>1</v>
      </c>
      <c r="F10" s="67" t="s">
        <v>5</v>
      </c>
      <c r="G10" s="67">
        <v>1</v>
      </c>
      <c r="H10" s="67">
        <v>15</v>
      </c>
      <c r="I10" s="67" t="s">
        <v>5</v>
      </c>
      <c r="J10" s="67">
        <v>16</v>
      </c>
      <c r="K10" s="83"/>
      <c r="L10" s="84"/>
      <c r="M10" s="82"/>
      <c r="N10" s="82"/>
      <c r="O10" s="82"/>
      <c r="P10" s="82"/>
      <c r="Q10" s="82"/>
      <c r="R10" s="82"/>
      <c r="S10" s="82"/>
      <c r="U10" s="62" t="s">
        <v>43</v>
      </c>
      <c r="V10" s="142" t="str">
        <f>IF(S34=2,L34,IF(S35=2,L35,IF(S36=2,L36,IF(S37=2,L37,"NEODEHRÁNO"))))</f>
        <v>Soukupová</v>
      </c>
      <c r="W10" s="143"/>
      <c r="X10" s="71"/>
      <c r="Y10" s="77"/>
      <c r="Z10" s="42"/>
      <c r="AA10" s="42"/>
      <c r="AB10" s="43"/>
      <c r="AC10" s="43"/>
    </row>
    <row r="11" spans="1:29" ht="15.75">
      <c r="B11" s="65"/>
      <c r="C11" s="66"/>
      <c r="D11" s="65"/>
      <c r="E11" s="67"/>
      <c r="F11" s="67"/>
      <c r="G11" s="67"/>
      <c r="H11" s="67"/>
      <c r="I11" s="67"/>
      <c r="J11" s="67"/>
      <c r="K11" s="83"/>
      <c r="L11" s="84"/>
      <c r="M11" s="82"/>
      <c r="N11" s="82"/>
      <c r="O11" s="82"/>
      <c r="P11" s="82"/>
      <c r="Q11" s="82"/>
      <c r="R11" s="82"/>
      <c r="S11" s="82"/>
      <c r="U11" s="62"/>
      <c r="V11" s="72"/>
      <c r="W11" s="78"/>
      <c r="X11" s="79"/>
      <c r="Y11" s="77"/>
      <c r="Z11" s="42"/>
      <c r="AA11" s="42"/>
      <c r="AB11" s="43"/>
      <c r="AC11" s="43"/>
    </row>
    <row r="12" spans="1:29" ht="15.75">
      <c r="B12" s="65"/>
      <c r="C12" s="66"/>
      <c r="D12" s="65"/>
      <c r="E12" s="67"/>
      <c r="F12" s="67"/>
      <c r="G12" s="67"/>
      <c r="H12" s="67"/>
      <c r="I12" s="67"/>
      <c r="J12" s="67"/>
      <c r="K12" s="83"/>
      <c r="L12" s="35" t="s">
        <v>14</v>
      </c>
      <c r="M12" s="163"/>
      <c r="N12" s="163"/>
      <c r="O12" s="163"/>
      <c r="P12" s="82"/>
      <c r="Q12" s="82"/>
      <c r="R12" s="82"/>
      <c r="S12" s="82"/>
      <c r="U12" s="62"/>
      <c r="V12" s="72"/>
      <c r="W12" s="80"/>
      <c r="X12" s="79"/>
      <c r="Y12" s="77"/>
      <c r="Z12" s="42"/>
      <c r="AA12" s="42"/>
      <c r="AB12" s="43"/>
      <c r="AC12" s="43"/>
    </row>
    <row r="13" spans="1:29" ht="15.75">
      <c r="B13" s="65"/>
      <c r="C13" s="66"/>
      <c r="D13" s="65"/>
      <c r="E13" s="67"/>
      <c r="F13" s="67"/>
      <c r="G13" s="67"/>
      <c r="H13" s="67"/>
      <c r="I13" s="67"/>
      <c r="J13" s="67"/>
      <c r="K13" s="83"/>
      <c r="L13" s="67" t="s">
        <v>9</v>
      </c>
      <c r="M13" s="162" t="s">
        <v>10</v>
      </c>
      <c r="N13" s="162"/>
      <c r="O13" s="162"/>
      <c r="P13" s="87" t="s">
        <v>11</v>
      </c>
      <c r="Q13" s="67" t="s">
        <v>12</v>
      </c>
      <c r="R13" s="67" t="s">
        <v>13</v>
      </c>
      <c r="S13" s="67" t="s">
        <v>0</v>
      </c>
      <c r="U13" s="196" t="str">
        <f>V22</f>
        <v>Tvrdíková</v>
      </c>
      <c r="V13" s="196"/>
      <c r="W13" s="154"/>
      <c r="X13" s="154"/>
      <c r="Y13" s="77"/>
      <c r="Z13" s="155" t="str">
        <f>X19</f>
        <v>Skřivanová</v>
      </c>
      <c r="AA13" s="161"/>
      <c r="AB13" s="43"/>
      <c r="AC13" s="43"/>
    </row>
    <row r="14" spans="1:29" ht="15.75">
      <c r="A14" s="62">
        <v>13</v>
      </c>
      <c r="B14" s="65" t="str">
        <f>L14</f>
        <v>Skřivanová</v>
      </c>
      <c r="C14" s="66" t="s">
        <v>3</v>
      </c>
      <c r="D14" s="65" t="str">
        <f>L17</f>
        <v>Ledvinková</v>
      </c>
      <c r="E14" s="67">
        <v>2</v>
      </c>
      <c r="F14" s="67" t="s">
        <v>5</v>
      </c>
      <c r="G14" s="67">
        <v>0</v>
      </c>
      <c r="H14" s="67">
        <v>22</v>
      </c>
      <c r="I14" s="67" t="s">
        <v>5</v>
      </c>
      <c r="J14" s="67">
        <v>9</v>
      </c>
      <c r="K14" s="83"/>
      <c r="L14" s="105" t="s">
        <v>119</v>
      </c>
      <c r="M14" s="67">
        <f>SUM(H14,H17,J19)</f>
        <v>62</v>
      </c>
      <c r="N14" s="82" t="s">
        <v>5</v>
      </c>
      <c r="O14" s="67">
        <f>SUM(J14,J17,H19)</f>
        <v>27</v>
      </c>
      <c r="P14" s="67">
        <f>M14-O14</f>
        <v>35</v>
      </c>
      <c r="Q14" s="67">
        <f>SUM(E14,E17,G19)</f>
        <v>5</v>
      </c>
      <c r="R14" s="67">
        <f>Q14+(P14/100)</f>
        <v>5.35</v>
      </c>
      <c r="S14" s="67">
        <f>RANK(R14,$R$14:$R$17,0)</f>
        <v>1</v>
      </c>
      <c r="U14" s="153" t="s">
        <v>96</v>
      </c>
      <c r="V14" s="153"/>
      <c r="W14" s="157"/>
      <c r="X14" s="157"/>
      <c r="Y14" s="77"/>
      <c r="Z14" s="158"/>
      <c r="AA14" s="160"/>
      <c r="AB14" s="43"/>
      <c r="AC14" s="43"/>
    </row>
    <row r="15" spans="1:29" ht="15.75">
      <c r="A15" s="62">
        <v>14</v>
      </c>
      <c r="B15" s="65" t="str">
        <f>L15</f>
        <v>bye</v>
      </c>
      <c r="C15" s="66" t="s">
        <v>3</v>
      </c>
      <c r="D15" s="65" t="str">
        <f>L16</f>
        <v>Tyrmerová</v>
      </c>
      <c r="E15" s="67">
        <v>0</v>
      </c>
      <c r="F15" s="67" t="s">
        <v>5</v>
      </c>
      <c r="G15" s="67">
        <v>2</v>
      </c>
      <c r="H15" s="67">
        <v>0</v>
      </c>
      <c r="I15" s="67" t="s">
        <v>5</v>
      </c>
      <c r="J15" s="67">
        <v>22</v>
      </c>
      <c r="K15" s="83"/>
      <c r="L15" s="129" t="s">
        <v>214</v>
      </c>
      <c r="M15" s="67">
        <f>SUM(H15,J17,H18)</f>
        <v>0</v>
      </c>
      <c r="N15" s="67" t="s">
        <v>5</v>
      </c>
      <c r="O15" s="67">
        <f>SUM(J15,H17,J18)</f>
        <v>66</v>
      </c>
      <c r="P15" s="67">
        <f t="shared" ref="P15:P17" si="3">M15-O15</f>
        <v>-66</v>
      </c>
      <c r="Q15" s="67">
        <f>SUM(E15,G17,E18)</f>
        <v>0</v>
      </c>
      <c r="R15" s="67">
        <f t="shared" ref="R15:R17" si="4">Q15+(P15/100)</f>
        <v>-0.66</v>
      </c>
      <c r="S15" s="67">
        <f t="shared" ref="S15:S17" si="5">RANK(R15,$R$14:$R$17,0)</f>
        <v>4</v>
      </c>
      <c r="U15" s="62"/>
      <c r="V15" s="72"/>
      <c r="W15" s="72"/>
      <c r="X15" s="71"/>
      <c r="Y15" s="77"/>
      <c r="Z15" s="53"/>
      <c r="AA15" s="54"/>
      <c r="AB15" s="43"/>
      <c r="AC15" s="43"/>
    </row>
    <row r="16" spans="1:29" ht="15.75">
      <c r="A16" s="62">
        <v>85</v>
      </c>
      <c r="B16" s="65" t="str">
        <f>L17</f>
        <v>Ledvinková</v>
      </c>
      <c r="C16" s="66" t="s">
        <v>3</v>
      </c>
      <c r="D16" s="65" t="str">
        <f>L16</f>
        <v>Tyrmerová</v>
      </c>
      <c r="E16" s="67">
        <v>1</v>
      </c>
      <c r="F16" s="67" t="s">
        <v>5</v>
      </c>
      <c r="G16" s="67">
        <v>1</v>
      </c>
      <c r="H16" s="67">
        <v>20</v>
      </c>
      <c r="I16" s="67" t="s">
        <v>5</v>
      </c>
      <c r="J16" s="67">
        <v>19</v>
      </c>
      <c r="K16" s="83"/>
      <c r="L16" s="106" t="s">
        <v>120</v>
      </c>
      <c r="M16" s="67">
        <f>SUM(J15,J16,H19)</f>
        <v>59</v>
      </c>
      <c r="N16" s="67" t="s">
        <v>5</v>
      </c>
      <c r="O16" s="67">
        <f>SUM(H15,H16,J19)</f>
        <v>38</v>
      </c>
      <c r="P16" s="67">
        <f t="shared" si="3"/>
        <v>21</v>
      </c>
      <c r="Q16" s="67">
        <f>SUM(G15,G16,E19)</f>
        <v>4</v>
      </c>
      <c r="R16" s="67">
        <f t="shared" si="4"/>
        <v>4.21</v>
      </c>
      <c r="S16" s="67">
        <f t="shared" si="5"/>
        <v>2</v>
      </c>
      <c r="U16" s="62" t="s">
        <v>19</v>
      </c>
      <c r="V16" s="142" t="str">
        <f>IF(S14=1,L14,IF(S15=1,L15,IF(S16=1,L16,IF(S17=1,L17,"NEODEHRÁNO"))))</f>
        <v>Skřivanová</v>
      </c>
      <c r="W16" s="142"/>
      <c r="X16" s="71"/>
      <c r="Y16" s="77"/>
      <c r="Z16" s="53"/>
      <c r="AA16" s="54"/>
      <c r="AB16" s="43"/>
      <c r="AC16" s="43"/>
    </row>
    <row r="17" spans="1:29" ht="15.75">
      <c r="A17" s="62">
        <v>86</v>
      </c>
      <c r="B17" s="65" t="str">
        <f>L14</f>
        <v>Skřivanová</v>
      </c>
      <c r="C17" s="66" t="s">
        <v>3</v>
      </c>
      <c r="D17" s="65" t="str">
        <f>L15</f>
        <v>bye</v>
      </c>
      <c r="E17" s="67">
        <v>2</v>
      </c>
      <c r="F17" s="67" t="s">
        <v>5</v>
      </c>
      <c r="G17" s="67">
        <v>0</v>
      </c>
      <c r="H17" s="67">
        <v>22</v>
      </c>
      <c r="I17" s="67" t="s">
        <v>5</v>
      </c>
      <c r="J17" s="67">
        <v>0</v>
      </c>
      <c r="K17" s="83"/>
      <c r="L17" s="99" t="s">
        <v>121</v>
      </c>
      <c r="M17" s="67">
        <f>SUM(J14,H16,J18)</f>
        <v>51</v>
      </c>
      <c r="N17" s="67" t="s">
        <v>5</v>
      </c>
      <c r="O17" s="67">
        <f>SUM(H14,J16,H18)</f>
        <v>41</v>
      </c>
      <c r="P17" s="67">
        <f t="shared" si="3"/>
        <v>10</v>
      </c>
      <c r="Q17" s="67">
        <f>SUM(G14,E16,G18)</f>
        <v>3</v>
      </c>
      <c r="R17" s="67">
        <f t="shared" si="4"/>
        <v>3.1</v>
      </c>
      <c r="S17" s="67">
        <f t="shared" si="5"/>
        <v>3</v>
      </c>
      <c r="U17" s="62"/>
      <c r="V17" s="72"/>
      <c r="W17" s="73"/>
      <c r="X17" s="71"/>
      <c r="Y17" s="77"/>
      <c r="Z17" s="53"/>
      <c r="AA17" s="54"/>
      <c r="AB17" s="43"/>
      <c r="AC17" s="43"/>
    </row>
    <row r="18" spans="1:29" ht="15.75">
      <c r="A18" s="62">
        <v>157</v>
      </c>
      <c r="B18" s="65" t="str">
        <f>L15</f>
        <v>bye</v>
      </c>
      <c r="C18" s="66" t="s">
        <v>3</v>
      </c>
      <c r="D18" s="65" t="str">
        <f>L17</f>
        <v>Ledvinková</v>
      </c>
      <c r="E18" s="36" t="s">
        <v>215</v>
      </c>
      <c r="F18" s="67" t="s">
        <v>5</v>
      </c>
      <c r="G18" s="67">
        <v>2</v>
      </c>
      <c r="H18" s="67">
        <v>0</v>
      </c>
      <c r="I18" s="67" t="s">
        <v>5</v>
      </c>
      <c r="J18" s="67">
        <v>22</v>
      </c>
      <c r="K18" s="83"/>
      <c r="L18" s="84"/>
      <c r="M18" s="38">
        <f>SUM(M14:M17)</f>
        <v>172</v>
      </c>
      <c r="N18" s="39">
        <f>M18-O18</f>
        <v>0</v>
      </c>
      <c r="O18" s="38">
        <f>SUM(O14:O17)</f>
        <v>172</v>
      </c>
      <c r="P18" s="82"/>
      <c r="Q18" s="82"/>
      <c r="R18" s="82"/>
      <c r="S18" s="82"/>
      <c r="U18" s="62"/>
      <c r="V18" s="72"/>
      <c r="W18" s="74"/>
      <c r="X18" s="71"/>
      <c r="Y18" s="77"/>
      <c r="Z18" s="53"/>
      <c r="AA18" s="54"/>
      <c r="AB18" s="43"/>
      <c r="AC18" s="43"/>
    </row>
    <row r="19" spans="1:29" ht="15.75">
      <c r="A19" s="62">
        <v>158</v>
      </c>
      <c r="B19" s="65" t="str">
        <f>L16</f>
        <v>Tyrmerová</v>
      </c>
      <c r="C19" s="66" t="s">
        <v>3</v>
      </c>
      <c r="D19" s="65" t="str">
        <f>L14</f>
        <v>Skřivanová</v>
      </c>
      <c r="E19" s="67">
        <v>1</v>
      </c>
      <c r="F19" s="67" t="s">
        <v>5</v>
      </c>
      <c r="G19" s="67">
        <v>1</v>
      </c>
      <c r="H19" s="67">
        <v>18</v>
      </c>
      <c r="I19" s="67" t="s">
        <v>5</v>
      </c>
      <c r="J19" s="67">
        <v>18</v>
      </c>
      <c r="K19" s="83"/>
      <c r="L19" s="84"/>
      <c r="M19" s="82"/>
      <c r="N19" s="82"/>
      <c r="O19" s="82"/>
      <c r="P19" s="82"/>
      <c r="Q19" s="82"/>
      <c r="R19" s="82"/>
      <c r="S19" s="82"/>
      <c r="U19" s="62"/>
      <c r="V19" s="72"/>
      <c r="W19" s="74"/>
      <c r="X19" s="147" t="str">
        <f>V16</f>
        <v>Skřivanová</v>
      </c>
      <c r="Y19" s="148"/>
      <c r="Z19" s="53"/>
      <c r="AA19" s="54"/>
      <c r="AB19" s="43"/>
      <c r="AC19" s="43"/>
    </row>
    <row r="20" spans="1:29" ht="15.75">
      <c r="B20" s="65"/>
      <c r="C20" s="66"/>
      <c r="D20" s="65"/>
      <c r="E20" s="67"/>
      <c r="F20" s="67"/>
      <c r="G20" s="67"/>
      <c r="H20" s="67"/>
      <c r="I20" s="67"/>
      <c r="J20" s="67"/>
      <c r="K20" s="83"/>
      <c r="L20" s="84"/>
      <c r="M20" s="82"/>
      <c r="N20" s="82"/>
      <c r="O20" s="82"/>
      <c r="P20" s="82"/>
      <c r="Q20" s="82"/>
      <c r="R20" s="82"/>
      <c r="S20" s="82"/>
      <c r="U20" s="62"/>
      <c r="V20" s="72"/>
      <c r="W20" s="74"/>
      <c r="X20" s="75"/>
      <c r="Y20" s="81"/>
      <c r="Z20" s="53"/>
      <c r="AA20" s="54"/>
      <c r="AB20" s="43"/>
      <c r="AC20" s="43"/>
    </row>
    <row r="21" spans="1:29" ht="15.75">
      <c r="B21" s="65"/>
      <c r="C21" s="66"/>
      <c r="D21" s="65"/>
      <c r="E21" s="67"/>
      <c r="F21" s="67"/>
      <c r="G21" s="67"/>
      <c r="H21" s="67"/>
      <c r="I21" s="67"/>
      <c r="J21" s="67"/>
      <c r="K21" s="83"/>
      <c r="L21" s="84"/>
      <c r="M21" s="82"/>
      <c r="N21" s="82"/>
      <c r="O21" s="82"/>
      <c r="P21" s="82"/>
      <c r="Q21" s="82"/>
      <c r="R21" s="82"/>
      <c r="S21" s="82"/>
      <c r="U21" s="62"/>
      <c r="V21" s="72"/>
      <c r="W21" s="74"/>
      <c r="X21" s="71"/>
      <c r="Y21" s="79"/>
      <c r="Z21" s="53"/>
      <c r="AA21" s="54"/>
      <c r="AB21" s="43"/>
      <c r="AC21" s="43"/>
    </row>
    <row r="22" spans="1:29" ht="15.75">
      <c r="B22" s="65"/>
      <c r="C22" s="66"/>
      <c r="D22" s="65"/>
      <c r="E22" s="67"/>
      <c r="F22" s="67"/>
      <c r="G22" s="67"/>
      <c r="H22" s="67"/>
      <c r="I22" s="67"/>
      <c r="J22" s="67"/>
      <c r="K22" s="83"/>
      <c r="L22" s="35" t="s">
        <v>27</v>
      </c>
      <c r="M22" s="163"/>
      <c r="N22" s="163"/>
      <c r="O22" s="163"/>
      <c r="P22" s="82"/>
      <c r="Q22" s="82"/>
      <c r="R22" s="82"/>
      <c r="S22" s="82"/>
      <c r="U22" s="70" t="s">
        <v>34</v>
      </c>
      <c r="V22" s="142" t="str">
        <f>IF(S24=2,L24,IF(S25=2,L25,IF(S26=2,L26,IF(S27=2,L27,"NEODEHRÁNO"))))</f>
        <v>Tvrdíková</v>
      </c>
      <c r="W22" s="143"/>
      <c r="X22" s="71"/>
      <c r="Y22" s="71"/>
      <c r="Z22" s="53"/>
      <c r="AA22" s="54"/>
      <c r="AB22" s="43"/>
      <c r="AC22" s="43"/>
    </row>
    <row r="23" spans="1:29" ht="15.75">
      <c r="B23" s="65"/>
      <c r="C23" s="66"/>
      <c r="D23" s="65"/>
      <c r="E23" s="67"/>
      <c r="F23" s="67"/>
      <c r="G23" s="67"/>
      <c r="H23" s="67"/>
      <c r="I23" s="67"/>
      <c r="J23" s="67"/>
      <c r="K23" s="83"/>
      <c r="L23" s="67" t="s">
        <v>9</v>
      </c>
      <c r="M23" s="162" t="s">
        <v>10</v>
      </c>
      <c r="N23" s="162"/>
      <c r="O23" s="162"/>
      <c r="P23" s="87" t="s">
        <v>11</v>
      </c>
      <c r="Q23" s="67" t="s">
        <v>12</v>
      </c>
      <c r="R23" s="67" t="s">
        <v>13</v>
      </c>
      <c r="S23" s="67" t="s">
        <v>0</v>
      </c>
      <c r="U23" s="62"/>
      <c r="V23" s="43"/>
      <c r="W23" s="43"/>
      <c r="X23" s="43"/>
      <c r="Y23" s="43"/>
      <c r="Z23" s="56"/>
      <c r="AA23" s="57"/>
      <c r="AB23" s="43"/>
      <c r="AC23" s="43"/>
    </row>
    <row r="24" spans="1:29" ht="15.75">
      <c r="A24" s="62">
        <v>15</v>
      </c>
      <c r="B24" s="65" t="str">
        <f>L24</f>
        <v>Pokorná</v>
      </c>
      <c r="C24" s="66" t="s">
        <v>3</v>
      </c>
      <c r="D24" s="65" t="str">
        <f>L27</f>
        <v>Haylettová</v>
      </c>
      <c r="E24" s="67">
        <v>2</v>
      </c>
      <c r="F24" s="67" t="s">
        <v>5</v>
      </c>
      <c r="G24" s="67">
        <v>0</v>
      </c>
      <c r="H24" s="67">
        <v>22</v>
      </c>
      <c r="I24" s="67" t="s">
        <v>5</v>
      </c>
      <c r="J24" s="67">
        <v>4</v>
      </c>
      <c r="K24" s="83"/>
      <c r="L24" s="105" t="s">
        <v>122</v>
      </c>
      <c r="M24" s="67">
        <f>SUM(H24,H27,J29)</f>
        <v>48</v>
      </c>
      <c r="N24" s="82" t="s">
        <v>5</v>
      </c>
      <c r="O24" s="67">
        <f>SUM(J24,J27,H29)</f>
        <v>48</v>
      </c>
      <c r="P24" s="67">
        <f>M24-O24</f>
        <v>0</v>
      </c>
      <c r="Q24" s="67">
        <f>SUM(E24,E27,G29)</f>
        <v>2</v>
      </c>
      <c r="R24" s="67">
        <f>Q24+(P24/100)</f>
        <v>2</v>
      </c>
      <c r="S24" s="67">
        <f>RANK(R24,$R$24:$R$27,0)</f>
        <v>3</v>
      </c>
      <c r="U24" s="62"/>
      <c r="V24" s="43"/>
      <c r="W24" s="43"/>
      <c r="X24" s="43"/>
      <c r="Y24" s="43"/>
      <c r="Z24" s="56"/>
      <c r="AA24" s="57"/>
      <c r="AB24" s="43"/>
      <c r="AC24" s="43"/>
    </row>
    <row r="25" spans="1:29" ht="15.75">
      <c r="A25" s="62">
        <v>16</v>
      </c>
      <c r="B25" s="65" t="str">
        <f>L25</f>
        <v>Fišerová</v>
      </c>
      <c r="C25" s="66" t="s">
        <v>3</v>
      </c>
      <c r="D25" s="65" t="str">
        <f>L26</f>
        <v>Tvrdíková</v>
      </c>
      <c r="E25" s="67">
        <v>1</v>
      </c>
      <c r="F25" s="67" t="s">
        <v>5</v>
      </c>
      <c r="G25" s="67">
        <v>1</v>
      </c>
      <c r="H25" s="67">
        <v>21</v>
      </c>
      <c r="I25" s="67" t="s">
        <v>5</v>
      </c>
      <c r="J25" s="67">
        <v>20</v>
      </c>
      <c r="K25" s="83"/>
      <c r="L25" s="112" t="s">
        <v>25</v>
      </c>
      <c r="M25" s="67">
        <f>SUM(H25,J27,H28)</f>
        <v>65</v>
      </c>
      <c r="N25" s="67" t="s">
        <v>5</v>
      </c>
      <c r="O25" s="67">
        <f>SUM(J25,H27,J28)</f>
        <v>35</v>
      </c>
      <c r="P25" s="67">
        <f t="shared" ref="P25:P27" si="6">M25-O25</f>
        <v>30</v>
      </c>
      <c r="Q25" s="67">
        <f>SUM(E25,G27,E28)</f>
        <v>5</v>
      </c>
      <c r="R25" s="67">
        <f t="shared" ref="R25:R27" si="7">Q25+(P25/100)</f>
        <v>5.3</v>
      </c>
      <c r="S25" s="67">
        <f t="shared" ref="S25:S27" si="8">RANK(R25,$R$24:$R$27,0)</f>
        <v>1</v>
      </c>
      <c r="U25" s="62"/>
      <c r="V25" s="43"/>
      <c r="W25" s="43"/>
      <c r="X25" s="43"/>
      <c r="Y25" s="151"/>
      <c r="Z25" s="151"/>
      <c r="AA25" s="57"/>
      <c r="AB25" s="198" t="str">
        <f>Z13</f>
        <v>Skřivanová</v>
      </c>
      <c r="AC25" s="197"/>
    </row>
    <row r="26" spans="1:29" ht="15.75">
      <c r="A26" s="62">
        <v>87</v>
      </c>
      <c r="B26" s="65" t="str">
        <f>L27</f>
        <v>Haylettová</v>
      </c>
      <c r="C26" s="66" t="s">
        <v>3</v>
      </c>
      <c r="D26" s="65" t="str">
        <f>L26</f>
        <v>Tvrdíková</v>
      </c>
      <c r="E26" s="67">
        <v>0</v>
      </c>
      <c r="F26" s="67" t="s">
        <v>5</v>
      </c>
      <c r="G26" s="67">
        <v>2</v>
      </c>
      <c r="H26" s="67">
        <v>4</v>
      </c>
      <c r="I26" s="67" t="s">
        <v>5</v>
      </c>
      <c r="J26" s="67">
        <v>22</v>
      </c>
      <c r="K26" s="83"/>
      <c r="L26" s="106" t="s">
        <v>123</v>
      </c>
      <c r="M26" s="67">
        <f>SUM(J25,J26,H29)</f>
        <v>64</v>
      </c>
      <c r="N26" s="67" t="s">
        <v>5</v>
      </c>
      <c r="O26" s="67">
        <f>SUM(H25,H26,J29)</f>
        <v>41</v>
      </c>
      <c r="P26" s="67">
        <f t="shared" si="6"/>
        <v>23</v>
      </c>
      <c r="Q26" s="67">
        <f>SUM(G25,G26,E29)</f>
        <v>5</v>
      </c>
      <c r="R26" s="67">
        <f t="shared" si="7"/>
        <v>5.23</v>
      </c>
      <c r="S26" s="67">
        <f t="shared" si="8"/>
        <v>2</v>
      </c>
      <c r="U26" s="62"/>
      <c r="V26" s="43"/>
      <c r="W26" s="43"/>
      <c r="X26" s="43"/>
      <c r="Y26" s="150" t="s">
        <v>92</v>
      </c>
      <c r="Z26" s="150"/>
      <c r="AA26" s="57"/>
      <c r="AB26" s="149" t="s">
        <v>24</v>
      </c>
      <c r="AC26" s="150"/>
    </row>
    <row r="27" spans="1:29" ht="15.75">
      <c r="A27" s="62">
        <v>88</v>
      </c>
      <c r="B27" s="65" t="str">
        <f>L24</f>
        <v>Pokorná</v>
      </c>
      <c r="C27" s="66" t="s">
        <v>3</v>
      </c>
      <c r="D27" s="65" t="str">
        <f>L25</f>
        <v>Fišerová</v>
      </c>
      <c r="E27" s="67">
        <v>0</v>
      </c>
      <c r="F27" s="67" t="s">
        <v>5</v>
      </c>
      <c r="G27" s="67">
        <v>2</v>
      </c>
      <c r="H27" s="67">
        <v>10</v>
      </c>
      <c r="I27" s="67" t="s">
        <v>5</v>
      </c>
      <c r="J27" s="67">
        <v>22</v>
      </c>
      <c r="K27" s="83"/>
      <c r="L27" s="106" t="s">
        <v>124</v>
      </c>
      <c r="M27" s="67">
        <f>SUM(J24,H26,J28)</f>
        <v>13</v>
      </c>
      <c r="N27" s="67" t="s">
        <v>5</v>
      </c>
      <c r="O27" s="67">
        <f>SUM(H24,J26,H28)</f>
        <v>66</v>
      </c>
      <c r="P27" s="67">
        <f t="shared" si="6"/>
        <v>-53</v>
      </c>
      <c r="Q27" s="67">
        <f>SUM(G24,E26,G28)</f>
        <v>0</v>
      </c>
      <c r="R27" s="67">
        <f t="shared" si="7"/>
        <v>-0.53</v>
      </c>
      <c r="S27" s="67">
        <f t="shared" si="8"/>
        <v>4</v>
      </c>
      <c r="U27" s="62"/>
      <c r="V27" s="43"/>
      <c r="W27" s="43"/>
      <c r="X27" s="43"/>
      <c r="Y27" s="43"/>
      <c r="Z27" s="56"/>
      <c r="AA27" s="57"/>
      <c r="AB27" s="43"/>
      <c r="AC27" s="43"/>
    </row>
    <row r="28" spans="1:29" ht="15.75">
      <c r="A28" s="62">
        <v>159</v>
      </c>
      <c r="B28" s="65" t="str">
        <f>L25</f>
        <v>Fišerová</v>
      </c>
      <c r="C28" s="66" t="s">
        <v>3</v>
      </c>
      <c r="D28" s="65" t="str">
        <f>L27</f>
        <v>Haylettová</v>
      </c>
      <c r="E28" s="67">
        <v>2</v>
      </c>
      <c r="F28" s="67" t="s">
        <v>5</v>
      </c>
      <c r="G28" s="67">
        <v>0</v>
      </c>
      <c r="H28" s="67">
        <v>22</v>
      </c>
      <c r="I28" s="67" t="s">
        <v>5</v>
      </c>
      <c r="J28" s="67">
        <v>5</v>
      </c>
      <c r="K28" s="83"/>
      <c r="L28" s="84"/>
      <c r="M28" s="38">
        <f>SUM(M24:M27)</f>
        <v>190</v>
      </c>
      <c r="N28" s="39">
        <f>M28-O28</f>
        <v>0</v>
      </c>
      <c r="O28" s="38">
        <f>SUM(O24:O27)</f>
        <v>190</v>
      </c>
      <c r="P28" s="82"/>
      <c r="Q28" s="82"/>
      <c r="R28" s="82"/>
      <c r="S28" s="82"/>
      <c r="U28" s="62" t="s">
        <v>17</v>
      </c>
      <c r="V28" s="140" t="str">
        <f>IF(S14=2,L14,IF(S15=2,L15,IF(S16=2,L16,IF(S17=2,L17,"NEODEHRÁNO"))))</f>
        <v>Tyrmerová</v>
      </c>
      <c r="W28" s="140"/>
      <c r="X28" s="71"/>
      <c r="Y28" s="71"/>
      <c r="Z28" s="53"/>
      <c r="AA28" s="54"/>
      <c r="AB28" s="43"/>
      <c r="AC28" s="43"/>
    </row>
    <row r="29" spans="1:29" ht="15.75">
      <c r="A29" s="62">
        <v>160</v>
      </c>
      <c r="B29" s="65" t="str">
        <f>L26</f>
        <v>Tvrdíková</v>
      </c>
      <c r="C29" s="66" t="s">
        <v>3</v>
      </c>
      <c r="D29" s="65" t="str">
        <f>L24</f>
        <v>Pokorná</v>
      </c>
      <c r="E29" s="67">
        <v>2</v>
      </c>
      <c r="F29" s="67" t="s">
        <v>5</v>
      </c>
      <c r="G29" s="67">
        <v>0</v>
      </c>
      <c r="H29" s="67">
        <v>22</v>
      </c>
      <c r="I29" s="67" t="s">
        <v>5</v>
      </c>
      <c r="J29" s="67">
        <v>16</v>
      </c>
      <c r="K29" s="83"/>
      <c r="L29" s="84"/>
      <c r="M29" s="82"/>
      <c r="N29" s="82"/>
      <c r="O29" s="82"/>
      <c r="P29" s="82"/>
      <c r="Q29" s="82"/>
      <c r="R29" s="82"/>
      <c r="S29" s="82"/>
      <c r="U29" s="62"/>
      <c r="V29" s="72"/>
      <c r="W29" s="73"/>
      <c r="X29" s="71"/>
      <c r="Y29" s="71"/>
      <c r="Z29" s="53"/>
      <c r="AA29" s="54"/>
      <c r="AB29" s="43"/>
      <c r="AC29" s="43"/>
    </row>
    <row r="30" spans="1:29" ht="15.75">
      <c r="B30" s="65"/>
      <c r="C30" s="66"/>
      <c r="D30" s="65"/>
      <c r="E30" s="67"/>
      <c r="F30" s="67"/>
      <c r="G30" s="67"/>
      <c r="H30" s="67"/>
      <c r="I30" s="67"/>
      <c r="J30" s="67"/>
      <c r="K30" s="83"/>
      <c r="L30" s="84"/>
      <c r="M30" s="82"/>
      <c r="N30" s="82"/>
      <c r="O30" s="82"/>
      <c r="P30" s="82"/>
      <c r="Q30" s="82"/>
      <c r="R30" s="82"/>
      <c r="S30" s="82"/>
      <c r="U30" s="62"/>
      <c r="V30" s="72"/>
      <c r="W30" s="74"/>
      <c r="X30" s="71"/>
      <c r="Y30" s="71"/>
      <c r="Z30" s="53"/>
      <c r="AA30" s="54"/>
      <c r="AB30" s="43"/>
      <c r="AC30" s="43"/>
    </row>
    <row r="31" spans="1:29" ht="15.75">
      <c r="B31" s="65"/>
      <c r="C31" s="66"/>
      <c r="D31" s="65"/>
      <c r="E31" s="67"/>
      <c r="F31" s="67"/>
      <c r="G31" s="67"/>
      <c r="H31" s="67"/>
      <c r="I31" s="67"/>
      <c r="J31" s="67"/>
      <c r="K31" s="83"/>
      <c r="L31" s="84"/>
      <c r="M31" s="82"/>
      <c r="N31" s="82"/>
      <c r="O31" s="82"/>
      <c r="P31" s="82"/>
      <c r="Q31" s="82"/>
      <c r="R31" s="82"/>
      <c r="S31" s="82"/>
      <c r="U31" s="62"/>
      <c r="V31" s="72"/>
      <c r="W31" s="74"/>
      <c r="X31" s="141" t="str">
        <f>V34</f>
        <v>Fišerová</v>
      </c>
      <c r="Y31" s="142"/>
      <c r="Z31" s="53"/>
      <c r="AA31" s="54"/>
      <c r="AB31" s="43"/>
      <c r="AC31" s="43"/>
    </row>
    <row r="32" spans="1:29" ht="15.75">
      <c r="B32" s="65"/>
      <c r="C32" s="66"/>
      <c r="D32" s="65"/>
      <c r="E32" s="67"/>
      <c r="F32" s="67"/>
      <c r="G32" s="67"/>
      <c r="H32" s="67"/>
      <c r="I32" s="67"/>
      <c r="J32" s="67"/>
      <c r="K32" s="83"/>
      <c r="L32" s="35" t="s">
        <v>29</v>
      </c>
      <c r="M32" s="163"/>
      <c r="N32" s="163"/>
      <c r="O32" s="163"/>
      <c r="P32" s="82"/>
      <c r="Q32" s="82"/>
      <c r="R32" s="82"/>
      <c r="S32" s="82"/>
      <c r="U32" s="62"/>
      <c r="V32" s="72"/>
      <c r="W32" s="74"/>
      <c r="X32" s="75"/>
      <c r="Y32" s="76"/>
      <c r="Z32" s="53"/>
      <c r="AA32" s="54"/>
      <c r="AB32" s="43"/>
      <c r="AC32" s="43"/>
    </row>
    <row r="33" spans="1:29" ht="15.75">
      <c r="B33" s="65"/>
      <c r="C33" s="66"/>
      <c r="D33" s="65"/>
      <c r="E33" s="67"/>
      <c r="F33" s="67"/>
      <c r="G33" s="67"/>
      <c r="H33" s="67"/>
      <c r="I33" s="67"/>
      <c r="J33" s="67"/>
      <c r="K33" s="83"/>
      <c r="L33" s="67" t="s">
        <v>9</v>
      </c>
      <c r="M33" s="162" t="s">
        <v>10</v>
      </c>
      <c r="N33" s="162"/>
      <c r="O33" s="162"/>
      <c r="P33" s="87" t="s">
        <v>11</v>
      </c>
      <c r="Q33" s="67" t="s">
        <v>12</v>
      </c>
      <c r="R33" s="67" t="s">
        <v>13</v>
      </c>
      <c r="S33" s="67" t="s">
        <v>0</v>
      </c>
      <c r="U33" s="62"/>
      <c r="V33" s="72"/>
      <c r="W33" s="74"/>
      <c r="X33" s="71"/>
      <c r="Y33" s="77"/>
      <c r="Z33" s="53"/>
      <c r="AA33" s="54"/>
      <c r="AB33" s="43"/>
      <c r="AC33" s="43"/>
    </row>
    <row r="34" spans="1:29" ht="15.75">
      <c r="A34" s="62">
        <v>17</v>
      </c>
      <c r="B34" s="65" t="str">
        <f>L34</f>
        <v>Houdová</v>
      </c>
      <c r="C34" s="66" t="s">
        <v>3</v>
      </c>
      <c r="D34" s="65" t="str">
        <f>L37</f>
        <v>Bye</v>
      </c>
      <c r="E34" s="67">
        <v>2</v>
      </c>
      <c r="F34" s="67" t="s">
        <v>5</v>
      </c>
      <c r="G34" s="67">
        <v>0</v>
      </c>
      <c r="H34" s="67">
        <v>22</v>
      </c>
      <c r="I34" s="67" t="s">
        <v>5</v>
      </c>
      <c r="J34" s="67">
        <v>0</v>
      </c>
      <c r="K34" s="83"/>
      <c r="L34" s="105" t="s">
        <v>125</v>
      </c>
      <c r="M34" s="67">
        <f>SUM(H34,H37,J39)</f>
        <v>64</v>
      </c>
      <c r="N34" s="82" t="s">
        <v>5</v>
      </c>
      <c r="O34" s="67">
        <f>SUM(J34,J37,H39)</f>
        <v>34</v>
      </c>
      <c r="P34" s="67">
        <f>M34-O34</f>
        <v>30</v>
      </c>
      <c r="Q34" s="67">
        <f>SUM(E34,E37,G39)</f>
        <v>5</v>
      </c>
      <c r="R34" s="67">
        <f>Q34+(P34/100)</f>
        <v>5.3</v>
      </c>
      <c r="S34" s="67">
        <f>RANK(R34,$R$34:$R$37,0)</f>
        <v>1</v>
      </c>
      <c r="U34" s="62" t="s">
        <v>35</v>
      </c>
      <c r="V34" s="142" t="str">
        <f>IF(S24=1,L24,IF(S25=1,L25,IF(S26=1,L26,IF(S27=1,L27,"NEODEHRÁNO"))))</f>
        <v>Fišerová</v>
      </c>
      <c r="W34" s="143"/>
      <c r="X34" s="71"/>
      <c r="Y34" s="77"/>
      <c r="Z34" s="53"/>
      <c r="AA34" s="54"/>
      <c r="AB34" s="43"/>
      <c r="AC34" s="43"/>
    </row>
    <row r="35" spans="1:29" ht="15.75">
      <c r="A35" s="62">
        <v>18</v>
      </c>
      <c r="B35" s="65" t="str">
        <f>L35</f>
        <v>Řeháková</v>
      </c>
      <c r="C35" s="66" t="s">
        <v>3</v>
      </c>
      <c r="D35" s="65" t="str">
        <f>L36</f>
        <v>Soukupová</v>
      </c>
      <c r="E35" s="67">
        <v>1</v>
      </c>
      <c r="F35" s="67" t="s">
        <v>5</v>
      </c>
      <c r="G35" s="67">
        <v>1</v>
      </c>
      <c r="H35" s="67">
        <v>19</v>
      </c>
      <c r="I35" s="67" t="s">
        <v>5</v>
      </c>
      <c r="J35" s="67">
        <v>18</v>
      </c>
      <c r="K35" s="83"/>
      <c r="L35" s="106" t="s">
        <v>126</v>
      </c>
      <c r="M35" s="67">
        <f>SUM(H35,J37,H38)</f>
        <v>54</v>
      </c>
      <c r="N35" s="67" t="s">
        <v>5</v>
      </c>
      <c r="O35" s="67">
        <f>SUM(J35,H37,J38)</f>
        <v>40</v>
      </c>
      <c r="P35" s="67">
        <f t="shared" ref="P35:P37" si="9">M35-O35</f>
        <v>14</v>
      </c>
      <c r="Q35" s="67">
        <f>SUM(E35,G37,E38)</f>
        <v>3</v>
      </c>
      <c r="R35" s="67">
        <f t="shared" ref="R35:R37" si="10">Q35+(P35/100)</f>
        <v>3.14</v>
      </c>
      <c r="S35" s="67">
        <f t="shared" ref="S35:S37" si="11">RANK(R35,$R$34:$R$37,0)</f>
        <v>3</v>
      </c>
      <c r="U35" s="62"/>
      <c r="V35" s="72"/>
      <c r="W35" s="78"/>
      <c r="X35" s="79"/>
      <c r="Y35" s="77"/>
      <c r="Z35" s="53"/>
      <c r="AA35" s="54"/>
      <c r="AB35" s="43"/>
      <c r="AC35" s="43"/>
    </row>
    <row r="36" spans="1:29" ht="15.75">
      <c r="A36" s="62">
        <v>89</v>
      </c>
      <c r="B36" s="65" t="str">
        <f>L37</f>
        <v>Bye</v>
      </c>
      <c r="C36" s="66" t="s">
        <v>3</v>
      </c>
      <c r="D36" s="65" t="str">
        <f>L36</f>
        <v>Soukupová</v>
      </c>
      <c r="E36" s="67">
        <v>0</v>
      </c>
      <c r="F36" s="67" t="s">
        <v>5</v>
      </c>
      <c r="G36" s="67">
        <v>2</v>
      </c>
      <c r="H36" s="67">
        <v>0</v>
      </c>
      <c r="I36" s="67" t="s">
        <v>5</v>
      </c>
      <c r="J36" s="67">
        <v>22</v>
      </c>
      <c r="K36" s="83"/>
      <c r="L36" s="102" t="s">
        <v>127</v>
      </c>
      <c r="M36" s="67">
        <f>SUM(J35,J36,H39)</f>
        <v>61</v>
      </c>
      <c r="N36" s="67" t="s">
        <v>5</v>
      </c>
      <c r="O36" s="67">
        <f>SUM(H35,H36,J39)</f>
        <v>39</v>
      </c>
      <c r="P36" s="67">
        <f t="shared" si="9"/>
        <v>22</v>
      </c>
      <c r="Q36" s="67">
        <f>SUM(G35,G36,E39)</f>
        <v>4</v>
      </c>
      <c r="R36" s="67">
        <f t="shared" si="10"/>
        <v>4.22</v>
      </c>
      <c r="S36" s="67">
        <f t="shared" si="11"/>
        <v>2</v>
      </c>
      <c r="U36" s="62"/>
      <c r="V36" s="72"/>
      <c r="W36" s="80"/>
      <c r="X36" s="79"/>
      <c r="Y36" s="77"/>
      <c r="Z36" s="53"/>
      <c r="AA36" s="54"/>
      <c r="AB36" s="43"/>
      <c r="AC36" s="43"/>
    </row>
    <row r="37" spans="1:29" ht="15.75">
      <c r="A37" s="62">
        <v>90</v>
      </c>
      <c r="B37" s="65" t="str">
        <f>L34</f>
        <v>Houdová</v>
      </c>
      <c r="C37" s="66" t="s">
        <v>3</v>
      </c>
      <c r="D37" s="65" t="str">
        <f>L35</f>
        <v>Řeháková</v>
      </c>
      <c r="E37" s="67">
        <v>2</v>
      </c>
      <c r="F37" s="67" t="s">
        <v>5</v>
      </c>
      <c r="G37" s="67">
        <v>0</v>
      </c>
      <c r="H37" s="67">
        <v>22</v>
      </c>
      <c r="I37" s="67" t="s">
        <v>5</v>
      </c>
      <c r="J37" s="67">
        <v>13</v>
      </c>
      <c r="K37" s="83"/>
      <c r="L37" s="88" t="s">
        <v>28</v>
      </c>
      <c r="M37" s="67">
        <f>SUM(J34,H36,J38)</f>
        <v>0</v>
      </c>
      <c r="N37" s="67" t="s">
        <v>5</v>
      </c>
      <c r="O37" s="67">
        <f>SUM(H34,J36,H38)</f>
        <v>66</v>
      </c>
      <c r="P37" s="67">
        <f t="shared" si="9"/>
        <v>-66</v>
      </c>
      <c r="Q37" s="67">
        <f>SUM(G34,E36,G38)</f>
        <v>0</v>
      </c>
      <c r="R37" s="67">
        <f t="shared" si="10"/>
        <v>-0.66</v>
      </c>
      <c r="S37" s="67">
        <f t="shared" si="11"/>
        <v>4</v>
      </c>
      <c r="U37" s="196" t="str">
        <f>V40</f>
        <v>Zámečníková</v>
      </c>
      <c r="V37" s="196"/>
      <c r="W37" s="154"/>
      <c r="X37" s="154"/>
      <c r="Y37" s="77"/>
      <c r="Z37" s="155" t="str">
        <f>X31</f>
        <v>Fišerová</v>
      </c>
      <c r="AA37" s="156"/>
      <c r="AB37" s="43"/>
      <c r="AC37" s="43"/>
    </row>
    <row r="38" spans="1:29" ht="15.75">
      <c r="A38" s="62">
        <v>161</v>
      </c>
      <c r="B38" s="65" t="str">
        <f>L35</f>
        <v>Řeháková</v>
      </c>
      <c r="C38" s="66" t="s">
        <v>3</v>
      </c>
      <c r="D38" s="65" t="str">
        <f>L37</f>
        <v>Bye</v>
      </c>
      <c r="E38" s="67">
        <v>2</v>
      </c>
      <c r="F38" s="67" t="s">
        <v>5</v>
      </c>
      <c r="G38" s="67">
        <v>0</v>
      </c>
      <c r="H38" s="67">
        <v>22</v>
      </c>
      <c r="I38" s="67" t="s">
        <v>5</v>
      </c>
      <c r="J38" s="67">
        <v>0</v>
      </c>
      <c r="K38" s="83"/>
      <c r="L38" s="84"/>
      <c r="M38" s="38">
        <f>SUM(M34:M37)</f>
        <v>179</v>
      </c>
      <c r="N38" s="39">
        <f>M38-O38</f>
        <v>0</v>
      </c>
      <c r="O38" s="38">
        <f>SUM(O34:O37)</f>
        <v>179</v>
      </c>
      <c r="P38" s="82"/>
      <c r="Q38" s="82"/>
      <c r="R38" s="82"/>
      <c r="S38" s="82"/>
      <c r="U38" s="153" t="s">
        <v>96</v>
      </c>
      <c r="V38" s="153"/>
      <c r="W38" s="157"/>
      <c r="X38" s="157"/>
      <c r="Y38" s="77"/>
      <c r="Z38" s="158"/>
      <c r="AA38" s="159"/>
      <c r="AB38" s="43"/>
      <c r="AC38" s="43"/>
    </row>
    <row r="39" spans="1:29" ht="15.75">
      <c r="A39" s="62">
        <v>162</v>
      </c>
      <c r="B39" s="65" t="str">
        <f>L36</f>
        <v>Soukupová</v>
      </c>
      <c r="C39" s="66" t="s">
        <v>3</v>
      </c>
      <c r="D39" s="65" t="str">
        <f>L34</f>
        <v>Houdová</v>
      </c>
      <c r="E39" s="67">
        <v>1</v>
      </c>
      <c r="F39" s="67" t="s">
        <v>5</v>
      </c>
      <c r="G39" s="67">
        <v>1</v>
      </c>
      <c r="H39" s="67">
        <v>21</v>
      </c>
      <c r="I39" s="67" t="s">
        <v>5</v>
      </c>
      <c r="J39" s="67">
        <v>20</v>
      </c>
      <c r="K39" s="83"/>
      <c r="L39" s="84"/>
      <c r="M39" s="82"/>
      <c r="N39" s="82"/>
      <c r="O39" s="82"/>
      <c r="P39" s="82"/>
      <c r="Q39" s="82"/>
      <c r="R39" s="82"/>
      <c r="S39" s="82"/>
      <c r="U39" s="62"/>
      <c r="V39" s="72"/>
      <c r="W39" s="72"/>
      <c r="X39" s="71"/>
      <c r="Y39" s="77"/>
      <c r="Z39" s="42"/>
      <c r="AA39" s="42"/>
      <c r="AB39" s="43"/>
      <c r="AC39" s="43"/>
    </row>
    <row r="40" spans="1:29" ht="15.75"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U40" s="62" t="s">
        <v>18</v>
      </c>
      <c r="V40" s="142" t="str">
        <f>IF(S5=2,L5,IF(S6=2,L6,IF(S7=2,L7,IF(S8=2,L8,"NEODEHRÁNO"))))</f>
        <v>Zámečníková</v>
      </c>
      <c r="W40" s="142"/>
      <c r="X40" s="71"/>
      <c r="Y40" s="77"/>
      <c r="Z40" s="42"/>
      <c r="AA40" s="42"/>
      <c r="AB40" s="43"/>
      <c r="AC40" s="43"/>
    </row>
    <row r="41" spans="1:29" ht="15.75"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U41" s="62"/>
      <c r="V41" s="72"/>
      <c r="W41" s="73"/>
      <c r="X41" s="71"/>
      <c r="Y41" s="77"/>
      <c r="Z41" s="42"/>
      <c r="AA41" s="42"/>
      <c r="AB41" s="43"/>
      <c r="AC41" s="43"/>
    </row>
    <row r="42" spans="1:29" ht="15.75"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U42" s="62"/>
      <c r="V42" s="72"/>
      <c r="W42" s="74"/>
      <c r="X42" s="71"/>
      <c r="Y42" s="77"/>
      <c r="Z42" s="42"/>
      <c r="AA42" s="42"/>
      <c r="AB42" s="43"/>
      <c r="AC42" s="43"/>
    </row>
    <row r="43" spans="1:29" ht="15.75"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U43" s="62"/>
      <c r="V43" s="72"/>
      <c r="W43" s="89"/>
      <c r="X43" s="147" t="str">
        <f>V46</f>
        <v>Houdová</v>
      </c>
      <c r="Y43" s="148"/>
      <c r="Z43" s="42"/>
      <c r="AA43" s="42"/>
      <c r="AB43" s="43"/>
      <c r="AC43" s="43"/>
    </row>
    <row r="44" spans="1:29" ht="15.75"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U44" s="62"/>
      <c r="V44" s="72"/>
      <c r="W44" s="74"/>
      <c r="X44" s="75"/>
      <c r="Y44" s="81"/>
      <c r="Z44" s="42"/>
      <c r="AA44" s="42"/>
      <c r="AB44" s="43"/>
      <c r="AC44" s="43"/>
    </row>
    <row r="45" spans="1:29" ht="15.75"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U45" s="62"/>
      <c r="V45" s="72"/>
      <c r="W45" s="74"/>
      <c r="X45" s="71"/>
      <c r="Y45" s="79"/>
      <c r="Z45" s="42"/>
      <c r="AA45" s="42"/>
      <c r="AB45" s="43"/>
      <c r="AC45" s="43"/>
    </row>
    <row r="46" spans="1:29" ht="15.75"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U46" s="62" t="s">
        <v>41</v>
      </c>
      <c r="V46" s="142" t="str">
        <f>IF(S34=1,L34,IF(S35=1,L35,IF(S36=1,L36,IF(S37=1,L37,"NEODEHRÁNO"))))</f>
        <v>Houdová</v>
      </c>
      <c r="W46" s="143"/>
      <c r="X46" s="71"/>
      <c r="Y46" s="71"/>
      <c r="Z46" s="42"/>
      <c r="AA46" s="42"/>
      <c r="AB46" s="43"/>
      <c r="AC46" s="43"/>
    </row>
    <row r="47" spans="1:29" ht="15.75"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U47" s="62"/>
      <c r="V47" s="43"/>
      <c r="W47" s="43"/>
      <c r="X47" s="43"/>
      <c r="Y47" s="43"/>
      <c r="Z47" s="43"/>
      <c r="AA47" s="43"/>
      <c r="AB47" s="43"/>
      <c r="AC47" s="43"/>
    </row>
    <row r="48" spans="1:29" ht="15.75"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U48" s="62"/>
      <c r="V48" s="43"/>
      <c r="W48" s="43"/>
      <c r="X48" s="43"/>
      <c r="Y48" s="43"/>
      <c r="Z48" s="43"/>
      <c r="AA48" s="43"/>
      <c r="AB48" s="43"/>
      <c r="AC48" s="43"/>
    </row>
    <row r="49" spans="5:29" ht="15.75"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U49" s="62"/>
      <c r="V49" s="43"/>
      <c r="W49" s="43"/>
      <c r="X49" s="43"/>
      <c r="Y49" s="43"/>
      <c r="Z49" s="43"/>
      <c r="AA49" s="43"/>
      <c r="AB49" s="43"/>
      <c r="AC49" s="43"/>
    </row>
    <row r="50" spans="5:29" ht="15.75">
      <c r="U50" s="62"/>
      <c r="V50" s="43"/>
      <c r="W50" s="43"/>
      <c r="X50" s="43"/>
      <c r="Y50" s="43"/>
      <c r="Z50" s="43"/>
      <c r="AA50" s="43"/>
      <c r="AB50" s="43"/>
      <c r="AC50" s="43"/>
    </row>
    <row r="51" spans="5:29" ht="15.75">
      <c r="U51" s="62"/>
      <c r="V51" s="43"/>
      <c r="W51" s="43"/>
      <c r="X51" s="43"/>
      <c r="Y51" s="136" t="s">
        <v>95</v>
      </c>
      <c r="Z51" s="136"/>
      <c r="AA51" s="136"/>
      <c r="AB51" s="43"/>
      <c r="AC51" s="43"/>
    </row>
    <row r="52" spans="5:29" ht="15.75">
      <c r="U52" s="62"/>
      <c r="V52" s="43"/>
      <c r="W52" s="43"/>
      <c r="X52" s="43"/>
      <c r="Y52" s="43"/>
      <c r="Z52" s="43"/>
      <c r="AA52" s="43"/>
      <c r="AB52" s="43"/>
      <c r="AC52" s="43"/>
    </row>
    <row r="53" spans="5:29" ht="15.75">
      <c r="U53" s="62" t="s">
        <v>20</v>
      </c>
      <c r="V53" s="140" t="str">
        <f>IF(S5=3,L5,IF(S6=3,L6,IF(S7=3,L7,IF(S8=3,L8,"NEODEHRÁNO"))))</f>
        <v>Pávová</v>
      </c>
      <c r="W53" s="140"/>
      <c r="X53" s="71"/>
      <c r="Y53" s="71"/>
      <c r="Z53" s="42"/>
      <c r="AA53" s="42"/>
      <c r="AB53" s="43"/>
      <c r="AC53" s="43"/>
    </row>
    <row r="54" spans="5:29" ht="15.75">
      <c r="U54" s="62"/>
      <c r="V54" s="72"/>
      <c r="W54" s="73"/>
      <c r="X54" s="71"/>
      <c r="Y54" s="71"/>
      <c r="Z54" s="42"/>
      <c r="AA54" s="42"/>
      <c r="AB54" s="43"/>
      <c r="AC54" s="43"/>
    </row>
    <row r="55" spans="5:29" ht="15.75">
      <c r="U55" s="62"/>
      <c r="V55" s="72"/>
      <c r="W55" s="74"/>
      <c r="X55" s="71"/>
      <c r="Y55" s="71"/>
      <c r="Z55" s="42"/>
      <c r="AA55" s="42"/>
      <c r="AB55" s="43"/>
      <c r="AC55" s="43"/>
    </row>
    <row r="56" spans="5:29" ht="15.75">
      <c r="U56" s="62"/>
      <c r="V56" s="72"/>
      <c r="W56" s="89"/>
      <c r="X56" s="141" t="str">
        <f>V53</f>
        <v>Pávová</v>
      </c>
      <c r="Y56" s="142"/>
      <c r="Z56" s="42"/>
      <c r="AA56" s="42"/>
      <c r="AB56" s="43"/>
      <c r="AC56" s="43"/>
    </row>
    <row r="57" spans="5:29" ht="15.75">
      <c r="U57" s="62"/>
      <c r="V57" s="72"/>
      <c r="W57" s="74"/>
      <c r="X57" s="75"/>
      <c r="Y57" s="76"/>
      <c r="Z57" s="42"/>
      <c r="AA57" s="42"/>
      <c r="AB57" s="43"/>
      <c r="AC57" s="43"/>
    </row>
    <row r="58" spans="5:29" ht="15.75">
      <c r="U58" s="62"/>
      <c r="V58" s="72"/>
      <c r="W58" s="74"/>
      <c r="X58" s="71"/>
      <c r="Y58" s="77"/>
      <c r="Z58" s="42"/>
      <c r="AA58" s="42"/>
      <c r="AB58" s="43"/>
      <c r="AC58" s="43"/>
    </row>
    <row r="59" spans="5:29" ht="15.75">
      <c r="U59" s="62" t="s">
        <v>53</v>
      </c>
      <c r="V59" s="142" t="str">
        <f>IF(S34=4,L34,IF(S35=4,L35,IF(S36=4,L36,IF(S37=4,L37,"NEODEHRÁNO"))))</f>
        <v>Bye</v>
      </c>
      <c r="W59" s="143"/>
      <c r="X59" s="71"/>
      <c r="Y59" s="77"/>
      <c r="Z59" s="42"/>
      <c r="AA59" s="42"/>
      <c r="AB59" s="43"/>
      <c r="AC59" s="43"/>
    </row>
    <row r="60" spans="5:29" ht="15.75">
      <c r="U60" s="62"/>
      <c r="V60" s="72"/>
      <c r="W60" s="78"/>
      <c r="X60" s="79"/>
      <c r="Y60" s="77"/>
      <c r="Z60" s="42"/>
      <c r="AA60" s="42"/>
      <c r="AB60" s="43"/>
      <c r="AC60" s="43"/>
    </row>
    <row r="61" spans="5:29" ht="15.75">
      <c r="U61" s="62"/>
      <c r="V61" s="72"/>
      <c r="W61" s="80"/>
      <c r="X61" s="79"/>
      <c r="Y61" s="77"/>
      <c r="Z61" s="42"/>
      <c r="AA61" s="42"/>
      <c r="AB61" s="43"/>
      <c r="AC61" s="43"/>
    </row>
    <row r="62" spans="5:29" ht="15.75">
      <c r="U62" s="62"/>
      <c r="V62" s="72"/>
      <c r="W62" s="154"/>
      <c r="X62" s="154"/>
      <c r="Y62" s="77"/>
      <c r="Z62" s="155" t="str">
        <f>X68</f>
        <v>Ledvinková</v>
      </c>
      <c r="AA62" s="161"/>
      <c r="AB62" s="43"/>
      <c r="AC62" s="43"/>
    </row>
    <row r="63" spans="5:29" ht="15.75">
      <c r="U63" s="62"/>
      <c r="V63" s="72"/>
      <c r="W63" s="157"/>
      <c r="X63" s="157"/>
      <c r="Y63" s="77"/>
      <c r="Z63" s="158"/>
      <c r="AA63" s="160"/>
      <c r="AB63" s="43"/>
      <c r="AC63" s="43"/>
    </row>
    <row r="64" spans="5:29" ht="15.75">
      <c r="U64" s="62"/>
      <c r="V64" s="72"/>
      <c r="W64" s="72"/>
      <c r="X64" s="71"/>
      <c r="Y64" s="77"/>
      <c r="Z64" s="53"/>
      <c r="AA64" s="54"/>
      <c r="AB64" s="43"/>
      <c r="AC64" s="43"/>
    </row>
    <row r="65" spans="21:29" ht="15.75">
      <c r="U65" s="62" t="s">
        <v>23</v>
      </c>
      <c r="V65" s="142" t="str">
        <f>IF(S14=3,L14,IF(S15=3,L15,IF(S16=3,L16,IF(S17=3,L17,"NEODEHRÁNO"))))</f>
        <v>Ledvinková</v>
      </c>
      <c r="W65" s="142"/>
      <c r="X65" s="71"/>
      <c r="Y65" s="77"/>
      <c r="Z65" s="53"/>
      <c r="AA65" s="54"/>
      <c r="AB65" s="43"/>
      <c r="AC65" s="43"/>
    </row>
    <row r="66" spans="21:29" ht="15.75">
      <c r="U66" s="62"/>
      <c r="V66" s="72"/>
      <c r="W66" s="73"/>
      <c r="X66" s="71"/>
      <c r="Y66" s="77"/>
      <c r="Z66" s="53"/>
      <c r="AA66" s="54"/>
      <c r="AB66" s="43"/>
      <c r="AC66" s="43"/>
    </row>
    <row r="67" spans="21:29" ht="15.75">
      <c r="U67" s="62"/>
      <c r="V67" s="72"/>
      <c r="W67" s="74"/>
      <c r="X67" s="71"/>
      <c r="Y67" s="77"/>
      <c r="Z67" s="53"/>
      <c r="AA67" s="54"/>
      <c r="AB67" s="43"/>
      <c r="AC67" s="43"/>
    </row>
    <row r="68" spans="21:29" ht="15.75">
      <c r="U68" s="62"/>
      <c r="V68" s="72"/>
      <c r="W68" s="74"/>
      <c r="X68" s="147" t="str">
        <f>V65</f>
        <v>Ledvinková</v>
      </c>
      <c r="Y68" s="148"/>
      <c r="Z68" s="53"/>
      <c r="AA68" s="54"/>
      <c r="AB68" s="43"/>
      <c r="AC68" s="43"/>
    </row>
    <row r="69" spans="21:29" ht="15.75">
      <c r="U69" s="62"/>
      <c r="V69" s="72"/>
      <c r="W69" s="74"/>
      <c r="X69" s="75"/>
      <c r="Y69" s="81"/>
      <c r="Z69" s="53"/>
      <c r="AA69" s="54"/>
      <c r="AB69" s="43"/>
      <c r="AC69" s="43"/>
    </row>
    <row r="70" spans="21:29" ht="15.75">
      <c r="U70" s="62"/>
      <c r="V70" s="72"/>
      <c r="W70" s="74"/>
      <c r="X70" s="71"/>
      <c r="Y70" s="79"/>
      <c r="Z70" s="53"/>
      <c r="AA70" s="54"/>
      <c r="AB70" s="43"/>
      <c r="AC70" s="43"/>
    </row>
    <row r="71" spans="21:29" ht="15.75">
      <c r="U71" s="62" t="s">
        <v>36</v>
      </c>
      <c r="V71" s="142" t="str">
        <f>IF(S24=4,L24,IF(S25=4,L25,IF(S26=4,L26,IF(S27=4,L27,"NEODEHRÁNO"))))</f>
        <v>Haylettová</v>
      </c>
      <c r="W71" s="143"/>
      <c r="X71" s="71"/>
      <c r="Y71" s="71"/>
      <c r="Z71" s="53"/>
      <c r="AA71" s="54"/>
      <c r="AB71" s="43"/>
      <c r="AC71" s="43"/>
    </row>
    <row r="72" spans="21:29" ht="15.75">
      <c r="U72" s="62"/>
      <c r="V72" s="43"/>
      <c r="W72" s="43"/>
      <c r="X72" s="43"/>
      <c r="Y72" s="43"/>
      <c r="Z72" s="56"/>
      <c r="AA72" s="57"/>
      <c r="AB72" s="43"/>
      <c r="AC72" s="43"/>
    </row>
    <row r="73" spans="21:29" ht="15.75">
      <c r="U73" s="62"/>
      <c r="V73" s="43"/>
      <c r="W73" s="43"/>
      <c r="X73" s="43"/>
      <c r="Y73" s="43"/>
      <c r="Z73" s="56"/>
      <c r="AA73" s="57"/>
      <c r="AB73" s="43"/>
      <c r="AC73" s="43"/>
    </row>
    <row r="74" spans="21:29" ht="15.75">
      <c r="U74" s="62"/>
      <c r="V74" s="43"/>
      <c r="W74" s="43"/>
      <c r="X74" s="43"/>
      <c r="Y74" s="197" t="str">
        <f>X56</f>
        <v>Pávová</v>
      </c>
      <c r="Z74" s="197"/>
      <c r="AA74" s="57"/>
      <c r="AB74" s="198" t="str">
        <f>Z62</f>
        <v>Ledvinková</v>
      </c>
      <c r="AC74" s="197"/>
    </row>
    <row r="75" spans="21:29" ht="15.75">
      <c r="U75" s="62"/>
      <c r="V75" s="43"/>
      <c r="W75" s="43"/>
      <c r="X75" s="43"/>
      <c r="Y75" s="150" t="s">
        <v>97</v>
      </c>
      <c r="Z75" s="150"/>
      <c r="AA75" s="57"/>
      <c r="AB75" s="149" t="s">
        <v>98</v>
      </c>
      <c r="AC75" s="150"/>
    </row>
    <row r="76" spans="21:29" ht="15.75">
      <c r="U76" s="62"/>
      <c r="V76" s="43"/>
      <c r="W76" s="43"/>
      <c r="X76" s="43"/>
      <c r="Y76" s="43"/>
      <c r="Z76" s="56"/>
      <c r="AA76" s="57"/>
      <c r="AB76" s="43"/>
      <c r="AC76" s="43"/>
    </row>
    <row r="77" spans="21:29" ht="15.75">
      <c r="U77" s="62" t="s">
        <v>21</v>
      </c>
      <c r="V77" s="140" t="str">
        <f>IF(S14=4,L14,IF(S15=4,L15,IF(S16=4,L16,IF(S17=4,L17,"NEODEHRÁNO"))))</f>
        <v>bye</v>
      </c>
      <c r="W77" s="140"/>
      <c r="X77" s="71"/>
      <c r="Y77" s="71"/>
      <c r="Z77" s="53"/>
      <c r="AA77" s="54"/>
      <c r="AB77" s="43"/>
      <c r="AC77" s="43"/>
    </row>
    <row r="78" spans="21:29" ht="15.75">
      <c r="U78" s="62"/>
      <c r="V78" s="72"/>
      <c r="W78" s="73"/>
      <c r="X78" s="71"/>
      <c r="Y78" s="71"/>
      <c r="Z78" s="53"/>
      <c r="AA78" s="54"/>
      <c r="AB78" s="43"/>
      <c r="AC78" s="43"/>
    </row>
    <row r="79" spans="21:29" ht="15.75">
      <c r="U79" s="62"/>
      <c r="V79" s="72"/>
      <c r="W79" s="74"/>
      <c r="X79" s="71"/>
      <c r="Y79" s="71"/>
      <c r="Z79" s="53"/>
      <c r="AA79" s="54"/>
      <c r="AB79" s="43"/>
      <c r="AC79" s="43"/>
    </row>
    <row r="80" spans="21:29" ht="15.75">
      <c r="U80" s="62"/>
      <c r="V80" s="72"/>
      <c r="W80" s="74"/>
      <c r="X80" s="141" t="str">
        <f>V83</f>
        <v>Pokorná</v>
      </c>
      <c r="Y80" s="142"/>
      <c r="Z80" s="53"/>
      <c r="AA80" s="54"/>
      <c r="AB80" s="43"/>
      <c r="AC80" s="43"/>
    </row>
    <row r="81" spans="21:29" ht="15.75">
      <c r="U81" s="62"/>
      <c r="V81" s="72"/>
      <c r="W81" s="74"/>
      <c r="X81" s="75"/>
      <c r="Y81" s="76"/>
      <c r="Z81" s="53"/>
      <c r="AA81" s="54"/>
      <c r="AB81" s="43"/>
      <c r="AC81" s="43"/>
    </row>
    <row r="82" spans="21:29" ht="15.75">
      <c r="U82" s="62"/>
      <c r="V82" s="72"/>
      <c r="W82" s="74"/>
      <c r="X82" s="71"/>
      <c r="Y82" s="77"/>
      <c r="Z82" s="53"/>
      <c r="AA82" s="54"/>
      <c r="AB82" s="43"/>
      <c r="AC82" s="43"/>
    </row>
    <row r="83" spans="21:29" ht="15.75">
      <c r="U83" s="62" t="s">
        <v>37</v>
      </c>
      <c r="V83" s="142" t="str">
        <f>IF(S24=3,L24,IF(S25=3,L25,IF(S26=3,L26,IF(S27=3,L27,"NEODEHRÁNO"))))</f>
        <v>Pokorná</v>
      </c>
      <c r="W83" s="143"/>
      <c r="X83" s="71"/>
      <c r="Y83" s="77"/>
      <c r="Z83" s="53"/>
      <c r="AA83" s="54"/>
      <c r="AB83" s="43"/>
      <c r="AC83" s="43"/>
    </row>
    <row r="84" spans="21:29" ht="15.75">
      <c r="U84" s="62"/>
      <c r="V84" s="72"/>
      <c r="W84" s="78"/>
      <c r="X84" s="79"/>
      <c r="Y84" s="77"/>
      <c r="Z84" s="53"/>
      <c r="AA84" s="54"/>
      <c r="AB84" s="43"/>
      <c r="AC84" s="43"/>
    </row>
    <row r="85" spans="21:29" ht="15.75">
      <c r="U85" s="62"/>
      <c r="V85" s="72"/>
      <c r="W85" s="80"/>
      <c r="X85" s="79"/>
      <c r="Y85" s="77"/>
      <c r="Z85" s="53"/>
      <c r="AA85" s="54"/>
      <c r="AB85" s="43"/>
      <c r="AC85" s="43"/>
    </row>
    <row r="86" spans="21:29" ht="15.75">
      <c r="U86" s="196" t="str">
        <f>V71</f>
        <v>Haylettová</v>
      </c>
      <c r="V86" s="196"/>
      <c r="W86" s="154"/>
      <c r="X86" s="154"/>
      <c r="Y86" s="77"/>
      <c r="Z86" s="155" t="str">
        <f>X80</f>
        <v>Pokorná</v>
      </c>
      <c r="AA86" s="156"/>
      <c r="AB86" s="43"/>
      <c r="AC86" s="43"/>
    </row>
    <row r="87" spans="21:29" ht="15.75">
      <c r="U87" s="153" t="s">
        <v>96</v>
      </c>
      <c r="V87" s="153"/>
      <c r="W87" s="157"/>
      <c r="X87" s="157"/>
      <c r="Y87" s="77"/>
      <c r="Z87" s="158"/>
      <c r="AA87" s="159"/>
      <c r="AB87" s="43"/>
      <c r="AC87" s="43"/>
    </row>
    <row r="88" spans="21:29" ht="15.75">
      <c r="U88" s="62"/>
      <c r="V88" s="72"/>
      <c r="W88" s="72"/>
      <c r="X88" s="71"/>
      <c r="Y88" s="77"/>
      <c r="Z88" s="42"/>
      <c r="AA88" s="42"/>
      <c r="AB88" s="43"/>
      <c r="AC88" s="43"/>
    </row>
    <row r="89" spans="21:29" ht="15.75">
      <c r="U89" s="62" t="s">
        <v>22</v>
      </c>
      <c r="V89" s="142" t="str">
        <f>IF(S5=4,L5,IF(S6=4,L6,IF(S7=4,L7,IF(S8=4,L8,"NEODEHRÁNO"))))</f>
        <v>Jirešová</v>
      </c>
      <c r="W89" s="142"/>
      <c r="X89" s="71"/>
      <c r="Y89" s="77"/>
      <c r="Z89" s="42"/>
      <c r="AA89" s="42"/>
      <c r="AB89" s="43"/>
      <c r="AC89" s="43"/>
    </row>
    <row r="90" spans="21:29" ht="15.75">
      <c r="U90" s="62"/>
      <c r="V90" s="72"/>
      <c r="W90" s="73"/>
      <c r="X90" s="71"/>
      <c r="Y90" s="77"/>
      <c r="Z90" s="42"/>
      <c r="AA90" s="42"/>
      <c r="AB90" s="43"/>
      <c r="AC90" s="43"/>
    </row>
    <row r="91" spans="21:29" ht="15.75">
      <c r="U91" s="62"/>
      <c r="V91" s="72"/>
      <c r="W91" s="74"/>
      <c r="X91" s="71"/>
      <c r="Y91" s="77"/>
      <c r="Z91" s="42"/>
      <c r="AA91" s="42"/>
      <c r="AB91" s="43"/>
      <c r="AC91" s="43"/>
    </row>
    <row r="92" spans="21:29" ht="15.75">
      <c r="U92" s="62"/>
      <c r="V92" s="72"/>
      <c r="W92" s="89"/>
      <c r="X92" s="147" t="str">
        <f>V95</f>
        <v>Řeháková</v>
      </c>
      <c r="Y92" s="148"/>
      <c r="Z92" s="42"/>
      <c r="AA92" s="42"/>
      <c r="AB92" s="43"/>
      <c r="AC92" s="43"/>
    </row>
    <row r="93" spans="21:29" ht="15.75">
      <c r="U93" s="62"/>
      <c r="V93" s="72"/>
      <c r="W93" s="74"/>
      <c r="X93" s="75"/>
      <c r="Y93" s="81"/>
      <c r="Z93" s="42"/>
      <c r="AA93" s="42"/>
      <c r="AB93" s="43"/>
      <c r="AC93" s="43"/>
    </row>
    <row r="94" spans="21:29" ht="15.75">
      <c r="U94" s="62"/>
      <c r="V94" s="72"/>
      <c r="W94" s="74"/>
      <c r="X94" s="71"/>
      <c r="Y94" s="79"/>
      <c r="Z94" s="42"/>
      <c r="AA94" s="42"/>
      <c r="AB94" s="43"/>
      <c r="AC94" s="43"/>
    </row>
    <row r="95" spans="21:29" ht="15.75">
      <c r="U95" s="62" t="s">
        <v>51</v>
      </c>
      <c r="V95" s="142" t="str">
        <f>IF(S34=3,L34,IF(S35=3,L35,IF(S36=3,L36,IF(S37=3,L37,"NEODEHRÁNO"))))</f>
        <v>Řeháková</v>
      </c>
      <c r="W95" s="143"/>
      <c r="X95" s="71"/>
      <c r="Y95" s="71"/>
      <c r="Z95" s="42"/>
      <c r="AA95" s="42"/>
      <c r="AB95" s="43"/>
      <c r="AC95" s="43"/>
    </row>
  </sheetData>
  <mergeCells count="69">
    <mergeCell ref="E1:S1"/>
    <mergeCell ref="B3:D3"/>
    <mergeCell ref="E3:G3"/>
    <mergeCell ref="H3:J3"/>
    <mergeCell ref="M3:O3"/>
    <mergeCell ref="M22:O22"/>
    <mergeCell ref="V22:W22"/>
    <mergeCell ref="M4:O4"/>
    <mergeCell ref="V4:W4"/>
    <mergeCell ref="X7:Y7"/>
    <mergeCell ref="V10:W10"/>
    <mergeCell ref="M12:O12"/>
    <mergeCell ref="M13:O13"/>
    <mergeCell ref="W13:X13"/>
    <mergeCell ref="Z13:AA13"/>
    <mergeCell ref="W14:X14"/>
    <mergeCell ref="Z14:AA14"/>
    <mergeCell ref="V16:W16"/>
    <mergeCell ref="X19:Y19"/>
    <mergeCell ref="Z38:AA38"/>
    <mergeCell ref="V40:W40"/>
    <mergeCell ref="X43:Y43"/>
    <mergeCell ref="M23:O23"/>
    <mergeCell ref="V28:W28"/>
    <mergeCell ref="X31:Y31"/>
    <mergeCell ref="M32:O32"/>
    <mergeCell ref="M33:O33"/>
    <mergeCell ref="V34:W34"/>
    <mergeCell ref="V77:W77"/>
    <mergeCell ref="Y74:Z74"/>
    <mergeCell ref="Y75:Z75"/>
    <mergeCell ref="V46:W46"/>
    <mergeCell ref="V53:W53"/>
    <mergeCell ref="X56:Y56"/>
    <mergeCell ref="V59:W59"/>
    <mergeCell ref="W62:X62"/>
    <mergeCell ref="Z62:AA62"/>
    <mergeCell ref="V89:W89"/>
    <mergeCell ref="X92:Y92"/>
    <mergeCell ref="V95:W95"/>
    <mergeCell ref="B1:D1"/>
    <mergeCell ref="Y2:AA2"/>
    <mergeCell ref="Y51:AA51"/>
    <mergeCell ref="Y26:Z26"/>
    <mergeCell ref="Y25:Z25"/>
    <mergeCell ref="U86:V86"/>
    <mergeCell ref="U87:V87"/>
    <mergeCell ref="X80:Y80"/>
    <mergeCell ref="V83:W83"/>
    <mergeCell ref="W86:X86"/>
    <mergeCell ref="Z86:AA86"/>
    <mergeCell ref="W87:X87"/>
    <mergeCell ref="Z87:AA87"/>
    <mergeCell ref="AB75:AC75"/>
    <mergeCell ref="AB74:AC74"/>
    <mergeCell ref="AB25:AC25"/>
    <mergeCell ref="AB26:AC26"/>
    <mergeCell ref="U13:V13"/>
    <mergeCell ref="U14:V14"/>
    <mergeCell ref="U37:V37"/>
    <mergeCell ref="U38:V38"/>
    <mergeCell ref="W63:X63"/>
    <mergeCell ref="Z63:AA63"/>
    <mergeCell ref="V65:W65"/>
    <mergeCell ref="X68:Y68"/>
    <mergeCell ref="V71:W71"/>
    <mergeCell ref="W37:X37"/>
    <mergeCell ref="Z37:AA37"/>
    <mergeCell ref="W38:X38"/>
  </mergeCells>
  <conditionalFormatting sqref="V4 V10 V16 V22">
    <cfRule type="expression" dxfId="139" priority="23" stopIfTrue="1">
      <formula>OR(AND(V4&lt;&gt;"Bye",V5="Bye"),W4=$G$5)</formula>
    </cfRule>
    <cfRule type="expression" dxfId="138" priority="24" stopIfTrue="1">
      <formula>W5=$G$5</formula>
    </cfRule>
  </conditionalFormatting>
  <conditionalFormatting sqref="V5 V11 V17">
    <cfRule type="expression" dxfId="137" priority="21" stopIfTrue="1">
      <formula>OR(AND(V5&lt;&gt;"Bye",V4="Bye"),W5=$G$5)</formula>
    </cfRule>
    <cfRule type="expression" dxfId="136" priority="22" stopIfTrue="1">
      <formula>W4=$G$5</formula>
    </cfRule>
  </conditionalFormatting>
  <conditionalFormatting sqref="V28 V34 V40 V46">
    <cfRule type="expression" dxfId="135" priority="19" stopIfTrue="1">
      <formula>OR(AND(V28&lt;&gt;"Bye",V29="Bye"),W28=$G$5)</formula>
    </cfRule>
    <cfRule type="expression" dxfId="134" priority="20" stopIfTrue="1">
      <formula>W29=$G$5</formula>
    </cfRule>
  </conditionalFormatting>
  <conditionalFormatting sqref="V29 V35 V41">
    <cfRule type="expression" dxfId="133" priority="17" stopIfTrue="1">
      <formula>OR(AND(V29&lt;&gt;"Bye",V28="Bye"),W29=$G$5)</formula>
    </cfRule>
    <cfRule type="expression" dxfId="132" priority="18" stopIfTrue="1">
      <formula>W28=$G$5</formula>
    </cfRule>
  </conditionalFormatting>
  <conditionalFormatting sqref="V4 V10 V16 V22">
    <cfRule type="expression" dxfId="131" priority="15" stopIfTrue="1">
      <formula>OR(AND(V4&lt;&gt;"Bye",V5="Bye"),W4=$G$5)</formula>
    </cfRule>
    <cfRule type="expression" dxfId="130" priority="16" stopIfTrue="1">
      <formula>W5=$G$5</formula>
    </cfRule>
  </conditionalFormatting>
  <conditionalFormatting sqref="V5 V11 V17">
    <cfRule type="expression" dxfId="129" priority="13" stopIfTrue="1">
      <formula>OR(AND(V5&lt;&gt;"Bye",V4="Bye"),W5=$G$5)</formula>
    </cfRule>
    <cfRule type="expression" dxfId="128" priority="14" stopIfTrue="1">
      <formula>W4=$G$5</formula>
    </cfRule>
  </conditionalFormatting>
  <conditionalFormatting sqref="V28 V34 V40 V46">
    <cfRule type="expression" dxfId="127" priority="11" stopIfTrue="1">
      <formula>OR(AND(V28&lt;&gt;"Bye",V29="Bye"),W28=$G$5)</formula>
    </cfRule>
    <cfRule type="expression" dxfId="126" priority="12" stopIfTrue="1">
      <formula>W29=$G$5</formula>
    </cfRule>
  </conditionalFormatting>
  <conditionalFormatting sqref="V29 V35 V41">
    <cfRule type="expression" dxfId="125" priority="9" stopIfTrue="1">
      <formula>OR(AND(V29&lt;&gt;"Bye",V28="Bye"),W29=$G$5)</formula>
    </cfRule>
    <cfRule type="expression" dxfId="124" priority="10" stopIfTrue="1">
      <formula>W28=$G$5</formula>
    </cfRule>
  </conditionalFormatting>
  <conditionalFormatting sqref="V53 V59 V65 V71">
    <cfRule type="expression" dxfId="123" priority="7" stopIfTrue="1">
      <formula>OR(AND(V53&lt;&gt;"Bye",V54="Bye"),W53=$G$5)</formula>
    </cfRule>
    <cfRule type="expression" dxfId="122" priority="8" stopIfTrue="1">
      <formula>W54=$G$5</formula>
    </cfRule>
  </conditionalFormatting>
  <conditionalFormatting sqref="V54 V60 V66">
    <cfRule type="expression" dxfId="121" priority="5" stopIfTrue="1">
      <formula>OR(AND(V54&lt;&gt;"Bye",V53="Bye"),W54=$G$5)</formula>
    </cfRule>
    <cfRule type="expression" dxfId="120" priority="6" stopIfTrue="1">
      <formula>W53=$G$5</formula>
    </cfRule>
  </conditionalFormatting>
  <conditionalFormatting sqref="V77 V83 V89 V95">
    <cfRule type="expression" dxfId="119" priority="3" stopIfTrue="1">
      <formula>OR(AND(V77&lt;&gt;"Bye",V78="Bye"),W77=$G$5)</formula>
    </cfRule>
    <cfRule type="expression" dxfId="118" priority="4" stopIfTrue="1">
      <formula>W78=$G$5</formula>
    </cfRule>
  </conditionalFormatting>
  <conditionalFormatting sqref="V78 V84 V90">
    <cfRule type="expression" dxfId="117" priority="1" stopIfTrue="1">
      <formula>OR(AND(V78&lt;&gt;"Bye",V77="Bye"),W78=$G$5)</formula>
    </cfRule>
    <cfRule type="expression" dxfId="116" priority="2" stopIfTrue="1">
      <formula>W77=$G$5</formula>
    </cfRule>
  </conditionalFormatting>
  <pageMargins left="0.70866141732283472" right="0.70866141732283472" top="0.78740157480314965" bottom="0.78740157480314965" header="0.31496062992125984" footer="0.31496062992125984"/>
  <pageSetup paperSize="9" scale="3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91"/>
  <sheetViews>
    <sheetView topLeftCell="A43" workbookViewId="0">
      <selection activeCell="R14" sqref="R14"/>
    </sheetView>
  </sheetViews>
  <sheetFormatPr defaultRowHeight="15"/>
  <cols>
    <col min="1" max="1" width="9.140625" style="62"/>
    <col min="2" max="2" width="20.85546875" style="61" customWidth="1"/>
    <col min="3" max="3" width="1.7109375" style="61" customWidth="1"/>
    <col min="4" max="4" width="20.5703125" style="61" customWidth="1"/>
    <col min="5" max="5" width="5.5703125" style="61" customWidth="1"/>
    <col min="6" max="6" width="1.7109375" style="61" customWidth="1"/>
    <col min="7" max="7" width="5.5703125" style="61" customWidth="1"/>
    <col min="8" max="8" width="5.42578125" style="61" customWidth="1"/>
    <col min="9" max="9" width="1.7109375" style="61" customWidth="1"/>
    <col min="10" max="10" width="5.7109375" style="61" customWidth="1"/>
    <col min="11" max="11" width="9.140625" style="61"/>
    <col min="12" max="12" width="20.7109375" style="61" customWidth="1"/>
    <col min="13" max="13" width="5.7109375" style="61" customWidth="1"/>
    <col min="14" max="14" width="1.7109375" style="61" customWidth="1"/>
    <col min="15" max="15" width="5.7109375" style="61" customWidth="1"/>
    <col min="16" max="16" width="3.7109375" style="61" customWidth="1"/>
    <col min="17" max="17" width="6.7109375" style="61" customWidth="1"/>
    <col min="18" max="18" width="6.42578125" style="61" customWidth="1"/>
    <col min="19" max="16384" width="9.140625" style="61"/>
  </cols>
  <sheetData>
    <row r="1" spans="1:19" ht="21">
      <c r="A1" s="31"/>
      <c r="B1" s="138" t="s">
        <v>99</v>
      </c>
      <c r="C1" s="138"/>
      <c r="D1" s="138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</row>
    <row r="2" spans="1:19">
      <c r="C2" s="62"/>
      <c r="E2" s="82"/>
      <c r="F2" s="82"/>
      <c r="G2" s="82"/>
      <c r="H2" s="82"/>
      <c r="I2" s="82"/>
      <c r="J2" s="82"/>
      <c r="K2" s="83"/>
      <c r="L2" s="84"/>
      <c r="M2" s="82"/>
      <c r="N2" s="82"/>
      <c r="O2" s="82"/>
      <c r="P2" s="82"/>
      <c r="Q2" s="82"/>
      <c r="R2" s="82"/>
      <c r="S2" s="82"/>
    </row>
    <row r="3" spans="1:19">
      <c r="B3" s="136" t="s">
        <v>6</v>
      </c>
      <c r="C3" s="136"/>
      <c r="D3" s="136"/>
      <c r="E3" s="164" t="s">
        <v>4</v>
      </c>
      <c r="F3" s="164"/>
      <c r="G3" s="164"/>
      <c r="H3" s="164" t="s">
        <v>7</v>
      </c>
      <c r="I3" s="164"/>
      <c r="J3" s="164"/>
      <c r="K3" s="83"/>
      <c r="L3" s="35" t="s">
        <v>8</v>
      </c>
      <c r="M3" s="163"/>
      <c r="N3" s="163"/>
      <c r="O3" s="163"/>
      <c r="P3" s="82"/>
      <c r="Q3" s="82"/>
      <c r="R3" s="82"/>
      <c r="S3" s="82"/>
    </row>
    <row r="4" spans="1:19">
      <c r="A4" s="66" t="s">
        <v>0</v>
      </c>
      <c r="B4" s="65" t="s">
        <v>1</v>
      </c>
      <c r="C4" s="66" t="s">
        <v>3</v>
      </c>
      <c r="D4" s="65" t="s">
        <v>2</v>
      </c>
      <c r="E4" s="67" t="s">
        <v>1</v>
      </c>
      <c r="F4" s="67" t="s">
        <v>5</v>
      </c>
      <c r="G4" s="67" t="s">
        <v>2</v>
      </c>
      <c r="H4" s="67" t="s">
        <v>1</v>
      </c>
      <c r="I4" s="67" t="s">
        <v>5</v>
      </c>
      <c r="J4" s="67" t="s">
        <v>2</v>
      </c>
      <c r="K4" s="83"/>
      <c r="L4" s="67" t="s">
        <v>9</v>
      </c>
      <c r="M4" s="162" t="s">
        <v>10</v>
      </c>
      <c r="N4" s="162"/>
      <c r="O4" s="162"/>
      <c r="P4" s="87" t="s">
        <v>11</v>
      </c>
      <c r="Q4" s="67" t="s">
        <v>12</v>
      </c>
      <c r="R4" s="67" t="s">
        <v>13</v>
      </c>
      <c r="S4" s="67" t="s">
        <v>0</v>
      </c>
    </row>
    <row r="5" spans="1:19">
      <c r="A5" s="62">
        <v>19</v>
      </c>
      <c r="B5" s="65" t="str">
        <f>L5</f>
        <v>Mervart</v>
      </c>
      <c r="C5" s="66" t="s">
        <v>3</v>
      </c>
      <c r="D5" s="65" t="str">
        <f>L8</f>
        <v>Šilhan</v>
      </c>
      <c r="E5" s="67">
        <v>0</v>
      </c>
      <c r="F5" s="67" t="s">
        <v>5</v>
      </c>
      <c r="G5" s="67">
        <v>2</v>
      </c>
      <c r="H5" s="67">
        <v>19</v>
      </c>
      <c r="I5" s="67" t="s">
        <v>5</v>
      </c>
      <c r="J5" s="67">
        <v>22</v>
      </c>
      <c r="K5" s="83"/>
      <c r="L5" s="117" t="s">
        <v>128</v>
      </c>
      <c r="M5" s="67">
        <f>SUM(H5,H8,J10)</f>
        <v>63</v>
      </c>
      <c r="N5" s="82" t="s">
        <v>5</v>
      </c>
      <c r="O5" s="67">
        <f>SUM(J5,J8,H10)</f>
        <v>48</v>
      </c>
      <c r="P5" s="67">
        <f>M5-O5</f>
        <v>15</v>
      </c>
      <c r="Q5" s="67">
        <f>SUM(E5,E8,G10)</f>
        <v>4</v>
      </c>
      <c r="R5" s="67">
        <f>Q5+(P5/100)</f>
        <v>4.1500000000000004</v>
      </c>
      <c r="S5" s="67">
        <f>RANK(R5,$R$5:$R$8,0)</f>
        <v>2</v>
      </c>
    </row>
    <row r="6" spans="1:19">
      <c r="A6" s="62">
        <v>20</v>
      </c>
      <c r="B6" s="65" t="str">
        <f>L6</f>
        <v>Píša</v>
      </c>
      <c r="C6" s="66" t="s">
        <v>3</v>
      </c>
      <c r="D6" s="65" t="str">
        <f>L7</f>
        <v>Eisner</v>
      </c>
      <c r="E6" s="67">
        <v>0</v>
      </c>
      <c r="F6" s="67" t="s">
        <v>5</v>
      </c>
      <c r="G6" s="67">
        <v>2</v>
      </c>
      <c r="H6" s="67">
        <v>7</v>
      </c>
      <c r="I6" s="67" t="s">
        <v>5</v>
      </c>
      <c r="J6" s="67">
        <v>22</v>
      </c>
      <c r="K6" s="83"/>
      <c r="L6" s="95" t="s">
        <v>61</v>
      </c>
      <c r="M6" s="67">
        <f>SUM(H6,J8,H9)</f>
        <v>25</v>
      </c>
      <c r="N6" s="67" t="s">
        <v>5</v>
      </c>
      <c r="O6" s="67">
        <f>SUM(J6,H8,J9)</f>
        <v>66</v>
      </c>
      <c r="P6" s="67">
        <f t="shared" ref="P6:P8" si="0">M6-O6</f>
        <v>-41</v>
      </c>
      <c r="Q6" s="67">
        <f>SUM(E6,G8,E9)</f>
        <v>0</v>
      </c>
      <c r="R6" s="67">
        <f t="shared" ref="R6:R8" si="1">Q6+(P6/100)</f>
        <v>-0.41</v>
      </c>
      <c r="S6" s="67">
        <f t="shared" ref="S6:S8" si="2">RANK(R6,$R$5:$R$8,0)</f>
        <v>4</v>
      </c>
    </row>
    <row r="7" spans="1:19">
      <c r="A7" s="62">
        <v>95</v>
      </c>
      <c r="B7" s="65" t="str">
        <f>L8</f>
        <v>Šilhan</v>
      </c>
      <c r="C7" s="66" t="s">
        <v>3</v>
      </c>
      <c r="D7" s="65" t="str">
        <f>L7</f>
        <v>Eisner</v>
      </c>
      <c r="E7" s="67">
        <v>1</v>
      </c>
      <c r="F7" s="67" t="s">
        <v>5</v>
      </c>
      <c r="G7" s="67">
        <v>1</v>
      </c>
      <c r="H7" s="67">
        <v>19</v>
      </c>
      <c r="I7" s="67" t="s">
        <v>5</v>
      </c>
      <c r="J7" s="67">
        <v>21</v>
      </c>
      <c r="K7" s="83"/>
      <c r="L7" s="95" t="s">
        <v>129</v>
      </c>
      <c r="M7" s="67">
        <f>SUM(J6,J7,H10)</f>
        <v>59</v>
      </c>
      <c r="N7" s="67" t="s">
        <v>5</v>
      </c>
      <c r="O7" s="67">
        <f>SUM(H6,H7,J10)</f>
        <v>48</v>
      </c>
      <c r="P7" s="67">
        <f t="shared" si="0"/>
        <v>11</v>
      </c>
      <c r="Q7" s="67">
        <f>SUM(G6,G7,E10)</f>
        <v>3</v>
      </c>
      <c r="R7" s="67">
        <f t="shared" si="1"/>
        <v>3.11</v>
      </c>
      <c r="S7" s="67">
        <f t="shared" si="2"/>
        <v>3</v>
      </c>
    </row>
    <row r="8" spans="1:19">
      <c r="A8" s="62">
        <v>96</v>
      </c>
      <c r="B8" s="65" t="str">
        <f>L5</f>
        <v>Mervart</v>
      </c>
      <c r="C8" s="66" t="s">
        <v>3</v>
      </c>
      <c r="D8" s="65" t="str">
        <f>L6</f>
        <v>Píša</v>
      </c>
      <c r="E8" s="67">
        <v>2</v>
      </c>
      <c r="F8" s="67" t="s">
        <v>5</v>
      </c>
      <c r="G8" s="67">
        <v>0</v>
      </c>
      <c r="H8" s="67">
        <v>22</v>
      </c>
      <c r="I8" s="67" t="s">
        <v>5</v>
      </c>
      <c r="J8" s="67">
        <v>10</v>
      </c>
      <c r="K8" s="83"/>
      <c r="L8" s="104" t="s">
        <v>70</v>
      </c>
      <c r="M8" s="67">
        <f>SUM(J5,H7,J9)</f>
        <v>63</v>
      </c>
      <c r="N8" s="67" t="s">
        <v>5</v>
      </c>
      <c r="O8" s="67">
        <f>SUM(H5,J7,H9)</f>
        <v>48</v>
      </c>
      <c r="P8" s="67">
        <f t="shared" si="0"/>
        <v>15</v>
      </c>
      <c r="Q8" s="67">
        <f>SUM(G5,E7,G9)</f>
        <v>5</v>
      </c>
      <c r="R8" s="67">
        <f t="shared" si="1"/>
        <v>5.15</v>
      </c>
      <c r="S8" s="67">
        <f t="shared" si="2"/>
        <v>1</v>
      </c>
    </row>
    <row r="9" spans="1:19">
      <c r="A9" s="62">
        <v>163</v>
      </c>
      <c r="B9" s="65" t="str">
        <f>L6</f>
        <v>Píša</v>
      </c>
      <c r="C9" s="66" t="s">
        <v>3</v>
      </c>
      <c r="D9" s="65" t="str">
        <f>L8</f>
        <v>Šilhan</v>
      </c>
      <c r="E9" s="67">
        <v>0</v>
      </c>
      <c r="F9" s="67" t="s">
        <v>5</v>
      </c>
      <c r="G9" s="67">
        <v>2</v>
      </c>
      <c r="H9" s="67">
        <v>8</v>
      </c>
      <c r="I9" s="67" t="s">
        <v>5</v>
      </c>
      <c r="J9" s="67">
        <v>22</v>
      </c>
      <c r="K9" s="83"/>
      <c r="L9" s="84"/>
      <c r="M9" s="38">
        <f>SUM(M5:M8)</f>
        <v>210</v>
      </c>
      <c r="N9" s="39">
        <f>M9-O9</f>
        <v>0</v>
      </c>
      <c r="O9" s="38">
        <f>SUM(O5:O8)</f>
        <v>210</v>
      </c>
      <c r="P9" s="82"/>
      <c r="Q9" s="82"/>
      <c r="R9" s="82"/>
      <c r="S9" s="82"/>
    </row>
    <row r="10" spans="1:19">
      <c r="A10" s="62">
        <v>164</v>
      </c>
      <c r="B10" s="65" t="str">
        <f>L7</f>
        <v>Eisner</v>
      </c>
      <c r="C10" s="66" t="s">
        <v>3</v>
      </c>
      <c r="D10" s="65" t="str">
        <f>L5</f>
        <v>Mervart</v>
      </c>
      <c r="E10" s="67">
        <v>0</v>
      </c>
      <c r="F10" s="67" t="s">
        <v>5</v>
      </c>
      <c r="G10" s="67">
        <v>2</v>
      </c>
      <c r="H10" s="67">
        <v>16</v>
      </c>
      <c r="I10" s="67" t="s">
        <v>5</v>
      </c>
      <c r="J10" s="67">
        <v>22</v>
      </c>
      <c r="K10" s="83"/>
      <c r="L10" s="84"/>
      <c r="M10" s="82"/>
      <c r="N10" s="82"/>
      <c r="O10" s="82"/>
      <c r="P10" s="82"/>
      <c r="Q10" s="82"/>
      <c r="R10" s="82"/>
      <c r="S10" s="82"/>
    </row>
    <row r="11" spans="1:19">
      <c r="B11" s="65"/>
      <c r="C11" s="66"/>
      <c r="D11" s="65"/>
      <c r="E11" s="67"/>
      <c r="F11" s="67"/>
      <c r="G11" s="67"/>
      <c r="H11" s="67"/>
      <c r="I11" s="67"/>
      <c r="J11" s="67"/>
      <c r="K11" s="83"/>
      <c r="L11" s="84"/>
      <c r="M11" s="82"/>
      <c r="N11" s="82"/>
      <c r="O11" s="82"/>
      <c r="P11" s="82"/>
      <c r="Q11" s="82"/>
      <c r="R11" s="82"/>
      <c r="S11" s="82"/>
    </row>
    <row r="12" spans="1:19">
      <c r="B12" s="65"/>
      <c r="C12" s="66"/>
      <c r="D12" s="65"/>
      <c r="E12" s="67"/>
      <c r="F12" s="67"/>
      <c r="G12" s="67"/>
      <c r="H12" s="67"/>
      <c r="I12" s="67"/>
      <c r="J12" s="67"/>
      <c r="K12" s="83"/>
      <c r="L12" s="35" t="s">
        <v>14</v>
      </c>
      <c r="M12" s="163"/>
      <c r="N12" s="163"/>
      <c r="O12" s="163"/>
      <c r="P12" s="82"/>
      <c r="Q12" s="82"/>
      <c r="R12" s="82"/>
      <c r="S12" s="82"/>
    </row>
    <row r="13" spans="1:19">
      <c r="B13" s="65"/>
      <c r="C13" s="66"/>
      <c r="D13" s="65"/>
      <c r="E13" s="67"/>
      <c r="F13" s="67"/>
      <c r="G13" s="67"/>
      <c r="H13" s="67"/>
      <c r="I13" s="67"/>
      <c r="J13" s="67"/>
      <c r="K13" s="83"/>
      <c r="L13" s="67" t="s">
        <v>9</v>
      </c>
      <c r="M13" s="162" t="s">
        <v>10</v>
      </c>
      <c r="N13" s="162"/>
      <c r="O13" s="162"/>
      <c r="P13" s="87" t="s">
        <v>11</v>
      </c>
      <c r="Q13" s="67" t="s">
        <v>12</v>
      </c>
      <c r="R13" s="67" t="s">
        <v>13</v>
      </c>
      <c r="S13" s="67" t="s">
        <v>0</v>
      </c>
    </row>
    <row r="14" spans="1:19">
      <c r="A14" s="62">
        <v>21</v>
      </c>
      <c r="B14" s="65" t="str">
        <f>L14</f>
        <v>Hnilica</v>
      </c>
      <c r="C14" s="66" t="s">
        <v>3</v>
      </c>
      <c r="D14" s="65" t="str">
        <f>L17</f>
        <v>Schinko</v>
      </c>
      <c r="E14" s="67">
        <v>2</v>
      </c>
      <c r="F14" s="67" t="s">
        <v>5</v>
      </c>
      <c r="G14" s="67">
        <v>0</v>
      </c>
      <c r="H14" s="67">
        <v>22</v>
      </c>
      <c r="I14" s="67" t="s">
        <v>5</v>
      </c>
      <c r="J14" s="67">
        <v>6</v>
      </c>
      <c r="K14" s="83"/>
      <c r="L14" s="128" t="s">
        <v>60</v>
      </c>
      <c r="M14" s="67">
        <f>SUM(H14,H17,J19)</f>
        <v>66</v>
      </c>
      <c r="N14" s="82" t="s">
        <v>5</v>
      </c>
      <c r="O14" s="67">
        <f>SUM(J14,J17,H19)</f>
        <v>16</v>
      </c>
      <c r="P14" s="67">
        <f>M14-O14</f>
        <v>50</v>
      </c>
      <c r="Q14" s="67">
        <f>SUM(E14,E17,G19)</f>
        <v>6</v>
      </c>
      <c r="R14" s="67">
        <f>Q14+(P14/100)</f>
        <v>6.5</v>
      </c>
      <c r="S14" s="67">
        <f>RANK(R14,$R$14:$R$17,0)</f>
        <v>1</v>
      </c>
    </row>
    <row r="15" spans="1:19">
      <c r="A15" s="62">
        <v>22</v>
      </c>
      <c r="B15" s="65" t="str">
        <f>L15</f>
        <v>Kučera</v>
      </c>
      <c r="C15" s="66" t="s">
        <v>3</v>
      </c>
      <c r="D15" s="65" t="str">
        <f>L16</f>
        <v>Cecava</v>
      </c>
      <c r="E15" s="67">
        <v>2</v>
      </c>
      <c r="F15" s="67" t="s">
        <v>5</v>
      </c>
      <c r="G15" s="67">
        <v>0</v>
      </c>
      <c r="H15" s="67">
        <v>22</v>
      </c>
      <c r="I15" s="67" t="s">
        <v>5</v>
      </c>
      <c r="J15" s="67">
        <v>6</v>
      </c>
      <c r="K15" s="83"/>
      <c r="L15" s="118" t="s">
        <v>130</v>
      </c>
      <c r="M15" s="67">
        <f>SUM(H15,J17,H18)</f>
        <v>49</v>
      </c>
      <c r="N15" s="67" t="s">
        <v>5</v>
      </c>
      <c r="O15" s="67">
        <f>SUM(J15,H17,J18)</f>
        <v>43</v>
      </c>
      <c r="P15" s="67">
        <f t="shared" ref="P15:P17" si="3">M15-O15</f>
        <v>6</v>
      </c>
      <c r="Q15" s="67">
        <f>SUM(E15,G17,E18)</f>
        <v>4</v>
      </c>
      <c r="R15" s="67">
        <f t="shared" ref="R15:R17" si="4">Q15+(P15/100)</f>
        <v>4.0599999999999996</v>
      </c>
      <c r="S15" s="67">
        <f t="shared" ref="S15:S17" si="5">RANK(R15,$R$14:$R$17,0)</f>
        <v>2</v>
      </c>
    </row>
    <row r="16" spans="1:19">
      <c r="A16" s="62">
        <v>97</v>
      </c>
      <c r="B16" s="65" t="str">
        <f>L17</f>
        <v>Schinko</v>
      </c>
      <c r="C16" s="66" t="s">
        <v>3</v>
      </c>
      <c r="D16" s="65" t="str">
        <f>L16</f>
        <v>Cecava</v>
      </c>
      <c r="E16" s="67">
        <v>2</v>
      </c>
      <c r="F16" s="67" t="s">
        <v>5</v>
      </c>
      <c r="G16" s="67">
        <v>0</v>
      </c>
      <c r="H16" s="67">
        <v>22</v>
      </c>
      <c r="I16" s="67" t="s">
        <v>5</v>
      </c>
      <c r="J16" s="67">
        <v>8</v>
      </c>
      <c r="K16" s="83"/>
      <c r="L16" s="116" t="s">
        <v>131</v>
      </c>
      <c r="M16" s="67">
        <f>SUM(J15,J16,H19)</f>
        <v>19</v>
      </c>
      <c r="N16" s="67" t="s">
        <v>5</v>
      </c>
      <c r="O16" s="67">
        <f>SUM(H15,H16,J19)</f>
        <v>66</v>
      </c>
      <c r="P16" s="67">
        <f t="shared" si="3"/>
        <v>-47</v>
      </c>
      <c r="Q16" s="67">
        <f>SUM(G15,G16,E19)</f>
        <v>0</v>
      </c>
      <c r="R16" s="67">
        <f t="shared" si="4"/>
        <v>-0.47</v>
      </c>
      <c r="S16" s="67">
        <f t="shared" si="5"/>
        <v>4</v>
      </c>
    </row>
    <row r="17" spans="1:19">
      <c r="A17" s="62">
        <v>98</v>
      </c>
      <c r="B17" s="65" t="str">
        <f>L14</f>
        <v>Hnilica</v>
      </c>
      <c r="C17" s="66" t="s">
        <v>3</v>
      </c>
      <c r="D17" s="65" t="str">
        <f>L15</f>
        <v>Kučera</v>
      </c>
      <c r="E17" s="67">
        <v>2</v>
      </c>
      <c r="F17" s="67" t="s">
        <v>5</v>
      </c>
      <c r="G17" s="67">
        <v>0</v>
      </c>
      <c r="H17" s="67">
        <v>22</v>
      </c>
      <c r="I17" s="67" t="s">
        <v>5</v>
      </c>
      <c r="J17" s="67">
        <v>5</v>
      </c>
      <c r="K17" s="83"/>
      <c r="L17" s="130" t="s">
        <v>132</v>
      </c>
      <c r="M17" s="67">
        <f>SUM(J14,H16,J18)</f>
        <v>43</v>
      </c>
      <c r="N17" s="67" t="s">
        <v>5</v>
      </c>
      <c r="O17" s="67">
        <f>SUM(H14,J16,H18)</f>
        <v>52</v>
      </c>
      <c r="P17" s="67">
        <f t="shared" si="3"/>
        <v>-9</v>
      </c>
      <c r="Q17" s="67">
        <f>SUM(G14,E16,G18)</f>
        <v>2</v>
      </c>
      <c r="R17" s="67">
        <f t="shared" si="4"/>
        <v>1.91</v>
      </c>
      <c r="S17" s="67">
        <f t="shared" si="5"/>
        <v>3</v>
      </c>
    </row>
    <row r="18" spans="1:19">
      <c r="A18" s="62">
        <v>165</v>
      </c>
      <c r="B18" s="65" t="str">
        <f>L15</f>
        <v>Kučera</v>
      </c>
      <c r="C18" s="66" t="s">
        <v>3</v>
      </c>
      <c r="D18" s="65" t="str">
        <f>L17</f>
        <v>Schinko</v>
      </c>
      <c r="E18" s="67">
        <v>2</v>
      </c>
      <c r="F18" s="67" t="s">
        <v>5</v>
      </c>
      <c r="G18" s="67">
        <v>0</v>
      </c>
      <c r="H18" s="67">
        <v>22</v>
      </c>
      <c r="I18" s="67" t="s">
        <v>5</v>
      </c>
      <c r="J18" s="67">
        <v>15</v>
      </c>
      <c r="K18" s="83"/>
      <c r="L18" s="84"/>
      <c r="M18" s="38">
        <f>SUM(M14:M17)</f>
        <v>177</v>
      </c>
      <c r="N18" s="39">
        <f>M18-O18</f>
        <v>0</v>
      </c>
      <c r="O18" s="38">
        <f>SUM(O14:O17)</f>
        <v>177</v>
      </c>
      <c r="P18" s="82"/>
      <c r="Q18" s="82"/>
      <c r="R18" s="82"/>
      <c r="S18" s="82"/>
    </row>
    <row r="19" spans="1:19">
      <c r="A19" s="62">
        <v>166</v>
      </c>
      <c r="B19" s="65" t="str">
        <f>L16</f>
        <v>Cecava</v>
      </c>
      <c r="C19" s="66" t="s">
        <v>3</v>
      </c>
      <c r="D19" s="65" t="str">
        <f>L14</f>
        <v>Hnilica</v>
      </c>
      <c r="E19" s="67">
        <v>0</v>
      </c>
      <c r="F19" s="67" t="s">
        <v>5</v>
      </c>
      <c r="G19" s="67">
        <v>2</v>
      </c>
      <c r="H19" s="67">
        <v>5</v>
      </c>
      <c r="I19" s="67" t="s">
        <v>5</v>
      </c>
      <c r="J19" s="67">
        <v>22</v>
      </c>
      <c r="K19" s="83"/>
      <c r="L19" s="84"/>
      <c r="M19" s="82"/>
      <c r="N19" s="82"/>
      <c r="O19" s="82"/>
      <c r="P19" s="82"/>
      <c r="Q19" s="82"/>
      <c r="R19" s="82"/>
      <c r="S19" s="82"/>
    </row>
    <row r="20" spans="1:19">
      <c r="B20" s="65"/>
      <c r="C20" s="66"/>
      <c r="D20" s="65"/>
      <c r="E20" s="67"/>
      <c r="F20" s="67"/>
      <c r="G20" s="67"/>
      <c r="H20" s="67"/>
      <c r="I20" s="67"/>
      <c r="J20" s="67"/>
      <c r="K20" s="83"/>
      <c r="L20" s="84"/>
      <c r="M20" s="82"/>
      <c r="N20" s="82"/>
      <c r="O20" s="82"/>
      <c r="P20" s="82"/>
      <c r="Q20" s="82"/>
      <c r="R20" s="82"/>
      <c r="S20" s="82"/>
    </row>
    <row r="21" spans="1:19">
      <c r="B21" s="65"/>
      <c r="C21" s="66"/>
      <c r="D21" s="65"/>
      <c r="E21" s="67"/>
      <c r="F21" s="67"/>
      <c r="G21" s="67"/>
      <c r="H21" s="67"/>
      <c r="I21" s="67"/>
      <c r="J21" s="67"/>
      <c r="K21" s="83"/>
      <c r="L21" s="84"/>
      <c r="M21" s="82"/>
      <c r="N21" s="82"/>
      <c r="O21" s="82"/>
      <c r="P21" s="82"/>
      <c r="Q21" s="82"/>
      <c r="R21" s="82"/>
      <c r="S21" s="82"/>
    </row>
    <row r="22" spans="1:19">
      <c r="B22" s="65"/>
      <c r="C22" s="66"/>
      <c r="D22" s="65"/>
      <c r="E22" s="67"/>
      <c r="F22" s="67"/>
      <c r="G22" s="67"/>
      <c r="H22" s="67"/>
      <c r="I22" s="67"/>
      <c r="J22" s="67"/>
      <c r="K22" s="83"/>
      <c r="L22" s="35" t="s">
        <v>27</v>
      </c>
      <c r="M22" s="163"/>
      <c r="N22" s="163"/>
      <c r="O22" s="163"/>
      <c r="P22" s="82"/>
      <c r="Q22" s="82"/>
      <c r="R22" s="82"/>
      <c r="S22" s="82"/>
    </row>
    <row r="23" spans="1:19">
      <c r="B23" s="65"/>
      <c r="C23" s="66"/>
      <c r="D23" s="65"/>
      <c r="E23" s="67"/>
      <c r="F23" s="67"/>
      <c r="G23" s="67"/>
      <c r="H23" s="67"/>
      <c r="I23" s="67"/>
      <c r="J23" s="67"/>
      <c r="K23" s="83"/>
      <c r="L23" s="67" t="s">
        <v>9</v>
      </c>
      <c r="M23" s="162" t="s">
        <v>10</v>
      </c>
      <c r="N23" s="162"/>
      <c r="O23" s="162"/>
      <c r="P23" s="87" t="s">
        <v>11</v>
      </c>
      <c r="Q23" s="67" t="s">
        <v>12</v>
      </c>
      <c r="R23" s="67" t="s">
        <v>13</v>
      </c>
      <c r="S23" s="67" t="s">
        <v>0</v>
      </c>
    </row>
    <row r="24" spans="1:19">
      <c r="A24" s="62">
        <v>23</v>
      </c>
      <c r="B24" s="65" t="str">
        <f>L24</f>
        <v>Bláha</v>
      </c>
      <c r="C24" s="66" t="s">
        <v>3</v>
      </c>
      <c r="D24" s="65" t="str">
        <f>L27</f>
        <v>Šulc</v>
      </c>
      <c r="E24" s="67">
        <v>0</v>
      </c>
      <c r="F24" s="67" t="s">
        <v>5</v>
      </c>
      <c r="G24" s="67">
        <v>2</v>
      </c>
      <c r="H24" s="67">
        <v>13</v>
      </c>
      <c r="I24" s="67" t="s">
        <v>5</v>
      </c>
      <c r="J24" s="67">
        <v>22</v>
      </c>
      <c r="K24" s="83"/>
      <c r="L24" s="27" t="s">
        <v>62</v>
      </c>
      <c r="M24" s="67">
        <f>SUM(H24,H27,J29)</f>
        <v>57</v>
      </c>
      <c r="N24" s="82" t="s">
        <v>5</v>
      </c>
      <c r="O24" s="67">
        <f>SUM(J24,J27,H29)</f>
        <v>51</v>
      </c>
      <c r="P24" s="67">
        <f>M24-O24</f>
        <v>6</v>
      </c>
      <c r="Q24" s="67">
        <f>SUM(E24,E27,G29)</f>
        <v>4</v>
      </c>
      <c r="R24" s="67">
        <f>Q24+(P24/100)</f>
        <v>4.0599999999999996</v>
      </c>
      <c r="S24" s="67">
        <f>RANK(R24,$R$24:$R$27,0)</f>
        <v>2</v>
      </c>
    </row>
    <row r="25" spans="1:19">
      <c r="A25" s="62">
        <v>24</v>
      </c>
      <c r="B25" s="65" t="str">
        <f>L25</f>
        <v>Pejřimovský</v>
      </c>
      <c r="C25" s="66" t="s">
        <v>3</v>
      </c>
      <c r="D25" s="65" t="str">
        <f>L26</f>
        <v>Slavik</v>
      </c>
      <c r="E25" s="67">
        <v>2</v>
      </c>
      <c r="F25" s="67" t="s">
        <v>5</v>
      </c>
      <c r="G25" s="67">
        <v>0</v>
      </c>
      <c r="H25" s="67">
        <v>22</v>
      </c>
      <c r="I25" s="67" t="s">
        <v>5</v>
      </c>
      <c r="J25" s="67">
        <v>10</v>
      </c>
      <c r="K25" s="83"/>
      <c r="L25" s="121" t="s">
        <v>67</v>
      </c>
      <c r="M25" s="67">
        <f>SUM(H25,J27,H28)</f>
        <v>49</v>
      </c>
      <c r="N25" s="67" t="s">
        <v>5</v>
      </c>
      <c r="O25" s="67">
        <f>SUM(J25,H27,J28)</f>
        <v>54</v>
      </c>
      <c r="P25" s="67">
        <f t="shared" ref="P25:P27" si="6">M25-O25</f>
        <v>-5</v>
      </c>
      <c r="Q25" s="67">
        <f>SUM(E25,G27,E28)</f>
        <v>2</v>
      </c>
      <c r="R25" s="67">
        <f t="shared" ref="R25:R27" si="7">Q25+(P25/100)</f>
        <v>1.95</v>
      </c>
      <c r="S25" s="67">
        <f t="shared" ref="S25:S27" si="8">RANK(R25,$R$24:$R$27,0)</f>
        <v>3</v>
      </c>
    </row>
    <row r="26" spans="1:19">
      <c r="A26" s="62">
        <v>99</v>
      </c>
      <c r="B26" s="65" t="str">
        <f>L27</f>
        <v>Šulc</v>
      </c>
      <c r="C26" s="66" t="s">
        <v>3</v>
      </c>
      <c r="D26" s="65" t="str">
        <f>L26</f>
        <v>Slavik</v>
      </c>
      <c r="E26" s="67">
        <v>2</v>
      </c>
      <c r="F26" s="67" t="s">
        <v>5</v>
      </c>
      <c r="G26" s="67">
        <v>0</v>
      </c>
      <c r="H26" s="67">
        <v>22</v>
      </c>
      <c r="I26" s="67" t="s">
        <v>5</v>
      </c>
      <c r="J26" s="67">
        <v>2</v>
      </c>
      <c r="K26" s="83"/>
      <c r="L26" s="118" t="s">
        <v>133</v>
      </c>
      <c r="M26" s="67">
        <f>SUM(J25,J26,H29)</f>
        <v>22</v>
      </c>
      <c r="N26" s="67" t="s">
        <v>5</v>
      </c>
      <c r="O26" s="67">
        <f>SUM(H25,H26,J29)</f>
        <v>66</v>
      </c>
      <c r="P26" s="67">
        <f t="shared" si="6"/>
        <v>-44</v>
      </c>
      <c r="Q26" s="67">
        <f>SUM(G25,G26,E29)</f>
        <v>0</v>
      </c>
      <c r="R26" s="67">
        <f t="shared" si="7"/>
        <v>-0.44</v>
      </c>
      <c r="S26" s="67">
        <f t="shared" si="8"/>
        <v>4</v>
      </c>
    </row>
    <row r="27" spans="1:19">
      <c r="A27" s="62">
        <v>100</v>
      </c>
      <c r="B27" s="65" t="str">
        <f>L24</f>
        <v>Bláha</v>
      </c>
      <c r="C27" s="66" t="s">
        <v>3</v>
      </c>
      <c r="D27" s="65" t="str">
        <f>L25</f>
        <v>Pejřimovský</v>
      </c>
      <c r="E27" s="67">
        <v>2</v>
      </c>
      <c r="F27" s="67" t="s">
        <v>5</v>
      </c>
      <c r="G27" s="67">
        <v>0</v>
      </c>
      <c r="H27" s="67">
        <v>22</v>
      </c>
      <c r="I27" s="67" t="s">
        <v>5</v>
      </c>
      <c r="J27" s="67">
        <v>19</v>
      </c>
      <c r="K27" s="83"/>
      <c r="L27" s="129" t="s">
        <v>75</v>
      </c>
      <c r="M27" s="67">
        <f>SUM(J24,H26,J28)</f>
        <v>66</v>
      </c>
      <c r="N27" s="67" t="s">
        <v>5</v>
      </c>
      <c r="O27" s="67">
        <f>SUM(H24,J26,H28)</f>
        <v>23</v>
      </c>
      <c r="P27" s="67">
        <f t="shared" si="6"/>
        <v>43</v>
      </c>
      <c r="Q27" s="67">
        <f>SUM(G24,E26,G28)</f>
        <v>6</v>
      </c>
      <c r="R27" s="67">
        <f t="shared" si="7"/>
        <v>6.43</v>
      </c>
      <c r="S27" s="67">
        <f t="shared" si="8"/>
        <v>1</v>
      </c>
    </row>
    <row r="28" spans="1:19">
      <c r="A28" s="62">
        <v>167</v>
      </c>
      <c r="B28" s="65" t="str">
        <f>L25</f>
        <v>Pejřimovský</v>
      </c>
      <c r="C28" s="66" t="s">
        <v>3</v>
      </c>
      <c r="D28" s="65" t="str">
        <f>L27</f>
        <v>Šulc</v>
      </c>
      <c r="E28" s="67">
        <v>0</v>
      </c>
      <c r="F28" s="67" t="s">
        <v>5</v>
      </c>
      <c r="G28" s="67">
        <v>2</v>
      </c>
      <c r="H28" s="67">
        <v>8</v>
      </c>
      <c r="I28" s="67" t="s">
        <v>5</v>
      </c>
      <c r="J28" s="67">
        <v>22</v>
      </c>
      <c r="K28" s="83"/>
      <c r="L28" s="84"/>
      <c r="M28" s="38">
        <f>SUM(M24:M27)</f>
        <v>194</v>
      </c>
      <c r="N28" s="39">
        <f>M28-O28</f>
        <v>0</v>
      </c>
      <c r="O28" s="38">
        <f>SUM(O24:O27)</f>
        <v>194</v>
      </c>
      <c r="P28" s="82"/>
      <c r="Q28" s="82"/>
      <c r="R28" s="82"/>
      <c r="S28" s="82"/>
    </row>
    <row r="29" spans="1:19">
      <c r="A29" s="62">
        <v>168</v>
      </c>
      <c r="B29" s="65" t="str">
        <f>L26</f>
        <v>Slavik</v>
      </c>
      <c r="C29" s="66" t="s">
        <v>3</v>
      </c>
      <c r="D29" s="65" t="str">
        <f>L24</f>
        <v>Bláha</v>
      </c>
      <c r="E29" s="67">
        <v>0</v>
      </c>
      <c r="F29" s="67" t="s">
        <v>5</v>
      </c>
      <c r="G29" s="67">
        <v>2</v>
      </c>
      <c r="H29" s="67">
        <v>10</v>
      </c>
      <c r="I29" s="67" t="s">
        <v>5</v>
      </c>
      <c r="J29" s="67">
        <v>22</v>
      </c>
      <c r="K29" s="83"/>
      <c r="L29" s="84"/>
      <c r="M29" s="82"/>
      <c r="N29" s="82"/>
      <c r="O29" s="82"/>
      <c r="P29" s="82"/>
      <c r="Q29" s="82"/>
      <c r="R29" s="82"/>
      <c r="S29" s="82"/>
    </row>
    <row r="30" spans="1:19">
      <c r="B30" s="65"/>
      <c r="C30" s="66"/>
      <c r="D30" s="65"/>
      <c r="E30" s="67"/>
      <c r="F30" s="67"/>
      <c r="G30" s="67"/>
      <c r="H30" s="67"/>
      <c r="I30" s="67"/>
      <c r="J30" s="67"/>
      <c r="K30" s="83"/>
      <c r="L30" s="84"/>
      <c r="M30" s="82"/>
      <c r="N30" s="82"/>
      <c r="O30" s="82"/>
      <c r="P30" s="82"/>
      <c r="Q30" s="82"/>
      <c r="R30" s="82"/>
      <c r="S30" s="82"/>
    </row>
    <row r="31" spans="1:19">
      <c r="B31" s="65"/>
      <c r="C31" s="66"/>
      <c r="D31" s="65"/>
      <c r="E31" s="67"/>
      <c r="F31" s="67"/>
      <c r="G31" s="67"/>
      <c r="H31" s="67"/>
      <c r="I31" s="67"/>
      <c r="J31" s="67"/>
      <c r="K31" s="83"/>
      <c r="L31" s="84"/>
      <c r="M31" s="82"/>
      <c r="N31" s="82"/>
      <c r="O31" s="82"/>
      <c r="P31" s="82"/>
      <c r="Q31" s="82"/>
      <c r="R31" s="82"/>
      <c r="S31" s="82"/>
    </row>
    <row r="32" spans="1:19">
      <c r="B32" s="65"/>
      <c r="C32" s="66"/>
      <c r="D32" s="65"/>
      <c r="E32" s="67"/>
      <c r="F32" s="67"/>
      <c r="G32" s="67"/>
      <c r="H32" s="67"/>
      <c r="I32" s="67"/>
      <c r="J32" s="67"/>
      <c r="K32" s="83"/>
      <c r="L32" s="35" t="s">
        <v>29</v>
      </c>
      <c r="M32" s="163"/>
      <c r="N32" s="163"/>
      <c r="O32" s="163"/>
      <c r="P32" s="82"/>
      <c r="Q32" s="82"/>
      <c r="R32" s="82"/>
      <c r="S32" s="82"/>
    </row>
    <row r="33" spans="1:19">
      <c r="B33" s="65"/>
      <c r="C33" s="66"/>
      <c r="D33" s="65"/>
      <c r="E33" s="67"/>
      <c r="F33" s="67"/>
      <c r="G33" s="67"/>
      <c r="H33" s="67"/>
      <c r="I33" s="67"/>
      <c r="J33" s="67"/>
      <c r="K33" s="83"/>
      <c r="L33" s="67" t="s">
        <v>9</v>
      </c>
      <c r="M33" s="162" t="s">
        <v>10</v>
      </c>
      <c r="N33" s="162"/>
      <c r="O33" s="162"/>
      <c r="P33" s="87" t="s">
        <v>11</v>
      </c>
      <c r="Q33" s="67" t="s">
        <v>12</v>
      </c>
      <c r="R33" s="67" t="s">
        <v>13</v>
      </c>
      <c r="S33" s="67" t="s">
        <v>0</v>
      </c>
    </row>
    <row r="34" spans="1:19">
      <c r="A34" s="62">
        <v>25</v>
      </c>
      <c r="B34" s="65" t="str">
        <f>L34</f>
        <v>Hrabák</v>
      </c>
      <c r="C34" s="66" t="s">
        <v>3</v>
      </c>
      <c r="D34" s="65" t="str">
        <f>L37</f>
        <v>Langmaier</v>
      </c>
      <c r="E34" s="67">
        <v>1</v>
      </c>
      <c r="F34" s="67" t="s">
        <v>5</v>
      </c>
      <c r="G34" s="67">
        <v>1</v>
      </c>
      <c r="H34" s="67">
        <v>14</v>
      </c>
      <c r="I34" s="67" t="s">
        <v>5</v>
      </c>
      <c r="J34" s="67">
        <v>21</v>
      </c>
      <c r="K34" s="83"/>
      <c r="L34" s="128" t="s">
        <v>134</v>
      </c>
      <c r="M34" s="67">
        <f>SUM(H34,H37,J39)</f>
        <v>32</v>
      </c>
      <c r="N34" s="82" t="s">
        <v>5</v>
      </c>
      <c r="O34" s="67">
        <f>SUM(J34,J37,H39)</f>
        <v>65</v>
      </c>
      <c r="P34" s="67">
        <f>M34-O34</f>
        <v>-33</v>
      </c>
      <c r="Q34" s="67">
        <f>SUM(E34,E37,G39)</f>
        <v>1</v>
      </c>
      <c r="R34" s="67">
        <f>Q34+(P34/100)</f>
        <v>0.66999999999999993</v>
      </c>
      <c r="S34" s="67">
        <f>RANK(R34,$R$34:$R$37,0)</f>
        <v>4</v>
      </c>
    </row>
    <row r="35" spans="1:19">
      <c r="A35" s="62">
        <v>26</v>
      </c>
      <c r="B35" s="65" t="str">
        <f>L35</f>
        <v>Austindus</v>
      </c>
      <c r="C35" s="66" t="s">
        <v>3</v>
      </c>
      <c r="D35" s="65" t="str">
        <f>L36</f>
        <v>Uhlík</v>
      </c>
      <c r="E35" s="67">
        <v>1</v>
      </c>
      <c r="F35" s="67" t="s">
        <v>5</v>
      </c>
      <c r="G35" s="67">
        <v>1</v>
      </c>
      <c r="H35" s="67">
        <v>19</v>
      </c>
      <c r="I35" s="67" t="s">
        <v>5</v>
      </c>
      <c r="J35" s="67">
        <v>14</v>
      </c>
      <c r="K35" s="83"/>
      <c r="L35" s="95" t="s">
        <v>65</v>
      </c>
      <c r="M35" s="67">
        <f>SUM(H35,J37,H38)</f>
        <v>63</v>
      </c>
      <c r="N35" s="67" t="s">
        <v>5</v>
      </c>
      <c r="O35" s="67">
        <f>SUM(J35,H37,J38)</f>
        <v>31</v>
      </c>
      <c r="P35" s="67">
        <f t="shared" ref="P35:P37" si="9">M35-O35</f>
        <v>32</v>
      </c>
      <c r="Q35" s="67">
        <f>SUM(E35,G37,E38)</f>
        <v>5</v>
      </c>
      <c r="R35" s="67">
        <f t="shared" ref="R35:R37" si="10">Q35+(P35/100)</f>
        <v>5.32</v>
      </c>
      <c r="S35" s="67">
        <f t="shared" ref="S35:S37" si="11">RANK(R35,$R$34:$R$37,0)</f>
        <v>1</v>
      </c>
    </row>
    <row r="36" spans="1:19">
      <c r="A36" s="62">
        <v>101</v>
      </c>
      <c r="B36" s="65" t="str">
        <f>L37</f>
        <v>Langmaier</v>
      </c>
      <c r="C36" s="66" t="s">
        <v>3</v>
      </c>
      <c r="D36" s="65" t="str">
        <f>L36</f>
        <v>Uhlík</v>
      </c>
      <c r="E36" s="67">
        <v>0</v>
      </c>
      <c r="F36" s="67" t="s">
        <v>5</v>
      </c>
      <c r="G36" s="67">
        <v>2</v>
      </c>
      <c r="H36" s="67">
        <v>15</v>
      </c>
      <c r="I36" s="67" t="s">
        <v>5</v>
      </c>
      <c r="J36" s="67">
        <v>22</v>
      </c>
      <c r="K36" s="83"/>
      <c r="L36" s="118" t="s">
        <v>78</v>
      </c>
      <c r="M36" s="67">
        <f>SUM(J35,J36,H39)</f>
        <v>58</v>
      </c>
      <c r="N36" s="67" t="s">
        <v>5</v>
      </c>
      <c r="O36" s="67">
        <f>SUM(H35,H36,J39)</f>
        <v>44</v>
      </c>
      <c r="P36" s="67">
        <f t="shared" si="9"/>
        <v>14</v>
      </c>
      <c r="Q36" s="67">
        <f>SUM(G35,G36,E39)</f>
        <v>5</v>
      </c>
      <c r="R36" s="67">
        <f t="shared" si="10"/>
        <v>5.14</v>
      </c>
      <c r="S36" s="67">
        <f t="shared" si="11"/>
        <v>2</v>
      </c>
    </row>
    <row r="37" spans="1:19">
      <c r="A37" s="62">
        <v>102</v>
      </c>
      <c r="B37" s="65" t="str">
        <f>L34</f>
        <v>Hrabák</v>
      </c>
      <c r="C37" s="66" t="s">
        <v>3</v>
      </c>
      <c r="D37" s="65" t="str">
        <f>L35</f>
        <v>Austindus</v>
      </c>
      <c r="E37" s="67">
        <v>0</v>
      </c>
      <c r="F37" s="67" t="s">
        <v>5</v>
      </c>
      <c r="G37" s="67">
        <v>2</v>
      </c>
      <c r="H37" s="67">
        <v>8</v>
      </c>
      <c r="I37" s="67" t="s">
        <v>5</v>
      </c>
      <c r="J37" s="67">
        <v>22</v>
      </c>
      <c r="K37" s="83"/>
      <c r="L37" s="121" t="s">
        <v>135</v>
      </c>
      <c r="M37" s="67">
        <f>SUM(J34,H36,J38)</f>
        <v>45</v>
      </c>
      <c r="N37" s="67" t="s">
        <v>5</v>
      </c>
      <c r="O37" s="67">
        <f>SUM(H34,J36,H38)</f>
        <v>58</v>
      </c>
      <c r="P37" s="67">
        <f t="shared" si="9"/>
        <v>-13</v>
      </c>
      <c r="Q37" s="67">
        <f>SUM(G34,E36,G38)</f>
        <v>1</v>
      </c>
      <c r="R37" s="67">
        <f t="shared" si="10"/>
        <v>0.87</v>
      </c>
      <c r="S37" s="67">
        <f t="shared" si="11"/>
        <v>3</v>
      </c>
    </row>
    <row r="38" spans="1:19">
      <c r="A38" s="62">
        <v>169</v>
      </c>
      <c r="B38" s="65" t="str">
        <f>L35</f>
        <v>Austindus</v>
      </c>
      <c r="C38" s="66" t="s">
        <v>3</v>
      </c>
      <c r="D38" s="65" t="str">
        <f>L37</f>
        <v>Langmaier</v>
      </c>
      <c r="E38" s="67">
        <v>2</v>
      </c>
      <c r="F38" s="67" t="s">
        <v>5</v>
      </c>
      <c r="G38" s="67">
        <v>0</v>
      </c>
      <c r="H38" s="67">
        <v>22</v>
      </c>
      <c r="I38" s="67" t="s">
        <v>5</v>
      </c>
      <c r="J38" s="67">
        <v>9</v>
      </c>
      <c r="K38" s="83"/>
      <c r="L38" s="84"/>
      <c r="M38" s="38">
        <f>SUM(M34:M37)</f>
        <v>198</v>
      </c>
      <c r="N38" s="39">
        <f>M38-O38</f>
        <v>0</v>
      </c>
      <c r="O38" s="38">
        <f>SUM(O34:O37)</f>
        <v>198</v>
      </c>
      <c r="P38" s="82"/>
      <c r="Q38" s="82"/>
      <c r="R38" s="82"/>
      <c r="S38" s="82"/>
    </row>
    <row r="39" spans="1:19">
      <c r="A39" s="62">
        <v>170</v>
      </c>
      <c r="B39" s="65" t="str">
        <f>L36</f>
        <v>Uhlík</v>
      </c>
      <c r="C39" s="66" t="s">
        <v>3</v>
      </c>
      <c r="D39" s="65" t="str">
        <f>L34</f>
        <v>Hrabák</v>
      </c>
      <c r="E39" s="67">
        <v>2</v>
      </c>
      <c r="F39" s="67" t="s">
        <v>5</v>
      </c>
      <c r="G39" s="67">
        <v>0</v>
      </c>
      <c r="H39" s="67">
        <v>22</v>
      </c>
      <c r="I39" s="67" t="s">
        <v>5</v>
      </c>
      <c r="J39" s="67">
        <v>10</v>
      </c>
      <c r="K39" s="83"/>
      <c r="L39" s="84"/>
      <c r="M39" s="82"/>
      <c r="N39" s="82"/>
      <c r="O39" s="82"/>
      <c r="P39" s="82"/>
      <c r="Q39" s="82"/>
      <c r="R39" s="82"/>
      <c r="S39" s="82"/>
    </row>
    <row r="40" spans="1:19">
      <c r="B40" s="65"/>
      <c r="C40" s="66"/>
      <c r="D40" s="65"/>
      <c r="E40" s="67"/>
      <c r="F40" s="67"/>
      <c r="G40" s="67"/>
      <c r="H40" s="67"/>
      <c r="I40" s="67"/>
      <c r="J40" s="67"/>
      <c r="K40" s="83"/>
      <c r="L40" s="84"/>
      <c r="M40" s="82"/>
      <c r="N40" s="82"/>
      <c r="O40" s="82"/>
      <c r="P40" s="82"/>
      <c r="Q40" s="82"/>
      <c r="R40" s="82"/>
      <c r="S40" s="82"/>
    </row>
    <row r="41" spans="1:19">
      <c r="B41" s="65"/>
      <c r="C41" s="66"/>
      <c r="D41" s="65"/>
      <c r="E41" s="67"/>
      <c r="F41" s="67"/>
      <c r="G41" s="67"/>
      <c r="H41" s="67"/>
      <c r="I41" s="67"/>
      <c r="J41" s="67"/>
      <c r="K41" s="83"/>
      <c r="L41" s="84"/>
      <c r="M41" s="82"/>
      <c r="N41" s="82"/>
      <c r="O41" s="82"/>
      <c r="P41" s="82"/>
      <c r="Q41" s="82"/>
      <c r="R41" s="82"/>
      <c r="S41" s="82"/>
    </row>
    <row r="42" spans="1:19">
      <c r="B42" s="65"/>
      <c r="C42" s="66"/>
      <c r="D42" s="65"/>
      <c r="E42" s="67"/>
      <c r="F42" s="67"/>
      <c r="G42" s="67"/>
      <c r="H42" s="67"/>
      <c r="I42" s="67"/>
      <c r="J42" s="67"/>
      <c r="K42" s="83"/>
      <c r="L42" s="35" t="s">
        <v>30</v>
      </c>
      <c r="M42" s="163"/>
      <c r="N42" s="163"/>
      <c r="O42" s="163"/>
      <c r="P42" s="82"/>
      <c r="Q42" s="82"/>
      <c r="R42" s="82"/>
      <c r="S42" s="82"/>
    </row>
    <row r="43" spans="1:19">
      <c r="B43" s="65"/>
      <c r="C43" s="66"/>
      <c r="D43" s="65"/>
      <c r="E43" s="67"/>
      <c r="F43" s="67"/>
      <c r="G43" s="67"/>
      <c r="H43" s="67"/>
      <c r="I43" s="67"/>
      <c r="J43" s="67"/>
      <c r="K43" s="83"/>
      <c r="L43" s="67" t="s">
        <v>9</v>
      </c>
      <c r="M43" s="162" t="s">
        <v>10</v>
      </c>
      <c r="N43" s="162"/>
      <c r="O43" s="162"/>
      <c r="P43" s="87" t="s">
        <v>11</v>
      </c>
      <c r="Q43" s="67" t="s">
        <v>12</v>
      </c>
      <c r="R43" s="67" t="s">
        <v>13</v>
      </c>
      <c r="S43" s="67" t="s">
        <v>0</v>
      </c>
    </row>
    <row r="44" spans="1:19">
      <c r="A44" s="62">
        <v>27</v>
      </c>
      <c r="B44" s="65" t="str">
        <f>L44</f>
        <v>Musil</v>
      </c>
      <c r="C44" s="66" t="s">
        <v>3</v>
      </c>
      <c r="D44" s="65" t="str">
        <f>L47</f>
        <v>Zemánek</v>
      </c>
      <c r="E44" s="67">
        <v>2</v>
      </c>
      <c r="F44" s="67" t="s">
        <v>5</v>
      </c>
      <c r="G44" s="67">
        <v>0</v>
      </c>
      <c r="H44" s="67">
        <v>22</v>
      </c>
      <c r="I44" s="67" t="s">
        <v>5</v>
      </c>
      <c r="J44" s="67">
        <v>9</v>
      </c>
      <c r="K44" s="83"/>
      <c r="L44" s="26" t="s">
        <v>136</v>
      </c>
      <c r="M44" s="67">
        <f>SUM(H44,H47,J49)</f>
        <v>66</v>
      </c>
      <c r="N44" s="82" t="s">
        <v>5</v>
      </c>
      <c r="O44" s="67">
        <f>SUM(J44,J47,H49)</f>
        <v>18</v>
      </c>
      <c r="P44" s="67">
        <f>M44-O44</f>
        <v>48</v>
      </c>
      <c r="Q44" s="67">
        <f>SUM(E44,E47,G49)</f>
        <v>6</v>
      </c>
      <c r="R44" s="67">
        <f>Q44+(P44/100)</f>
        <v>6.48</v>
      </c>
      <c r="S44" s="67">
        <f>RANK(R44,$R$44:$R$47,0)</f>
        <v>1</v>
      </c>
    </row>
    <row r="45" spans="1:19">
      <c r="A45" s="62">
        <v>28</v>
      </c>
      <c r="B45" s="65" t="str">
        <f>L45</f>
        <v>Fous</v>
      </c>
      <c r="C45" s="66" t="s">
        <v>3</v>
      </c>
      <c r="D45" s="65" t="str">
        <f>L46</f>
        <v>Kuntoš</v>
      </c>
      <c r="E45" s="67">
        <v>2</v>
      </c>
      <c r="F45" s="67" t="s">
        <v>5</v>
      </c>
      <c r="G45" s="67">
        <v>0</v>
      </c>
      <c r="H45" s="67">
        <v>22</v>
      </c>
      <c r="I45" s="67" t="s">
        <v>5</v>
      </c>
      <c r="J45" s="67">
        <v>6</v>
      </c>
      <c r="K45" s="83"/>
      <c r="L45" s="95" t="s">
        <v>137</v>
      </c>
      <c r="M45" s="67">
        <f>SUM(H45,J47,H48)</f>
        <v>49</v>
      </c>
      <c r="N45" s="67" t="s">
        <v>5</v>
      </c>
      <c r="O45" s="67">
        <f>SUM(J45,H47,J48)</f>
        <v>47</v>
      </c>
      <c r="P45" s="67">
        <f t="shared" ref="P45:P47" si="12">M45-O45</f>
        <v>2</v>
      </c>
      <c r="Q45" s="67">
        <f>SUM(E45,G47,E48)</f>
        <v>3</v>
      </c>
      <c r="R45" s="67">
        <f t="shared" ref="R45:R47" si="13">Q45+(P45/100)</f>
        <v>3.02</v>
      </c>
      <c r="S45" s="67">
        <f t="shared" ref="S45:S47" si="14">RANK(R45,$R$44:$R$47,0)</f>
        <v>2</v>
      </c>
    </row>
    <row r="46" spans="1:19">
      <c r="A46" s="62">
        <v>103</v>
      </c>
      <c r="B46" s="65" t="str">
        <f>L47</f>
        <v>Zemánek</v>
      </c>
      <c r="C46" s="66" t="s">
        <v>3</v>
      </c>
      <c r="D46" s="65" t="str">
        <f>L46</f>
        <v>Kuntoš</v>
      </c>
      <c r="E46" s="67">
        <v>2</v>
      </c>
      <c r="F46" s="67" t="s">
        <v>5</v>
      </c>
      <c r="G46" s="67">
        <v>0</v>
      </c>
      <c r="H46" s="67">
        <v>22</v>
      </c>
      <c r="I46" s="67" t="s">
        <v>5</v>
      </c>
      <c r="J46" s="67">
        <v>13</v>
      </c>
      <c r="K46" s="83"/>
      <c r="L46" s="95" t="s">
        <v>138</v>
      </c>
      <c r="M46" s="67">
        <f>SUM(J45,J46,H49)</f>
        <v>20</v>
      </c>
      <c r="N46" s="67" t="s">
        <v>5</v>
      </c>
      <c r="O46" s="67">
        <f>SUM(H45,H46,J49)</f>
        <v>66</v>
      </c>
      <c r="P46" s="67">
        <f t="shared" si="12"/>
        <v>-46</v>
      </c>
      <c r="Q46" s="67">
        <f>SUM(G45,G46,E49)</f>
        <v>0</v>
      </c>
      <c r="R46" s="67">
        <f t="shared" si="13"/>
        <v>-0.46</v>
      </c>
      <c r="S46" s="67">
        <f t="shared" si="14"/>
        <v>4</v>
      </c>
    </row>
    <row r="47" spans="1:19">
      <c r="A47" s="62">
        <v>104</v>
      </c>
      <c r="B47" s="65" t="str">
        <f>L44</f>
        <v>Musil</v>
      </c>
      <c r="C47" s="66" t="s">
        <v>3</v>
      </c>
      <c r="D47" s="65" t="str">
        <f>L45</f>
        <v>Fous</v>
      </c>
      <c r="E47" s="67">
        <v>2</v>
      </c>
      <c r="F47" s="67" t="s">
        <v>5</v>
      </c>
      <c r="G47" s="67">
        <v>0</v>
      </c>
      <c r="H47" s="67">
        <v>22</v>
      </c>
      <c r="I47" s="67" t="s">
        <v>5</v>
      </c>
      <c r="J47" s="67">
        <v>8</v>
      </c>
      <c r="K47" s="83"/>
      <c r="L47" s="95" t="s">
        <v>139</v>
      </c>
      <c r="M47" s="67">
        <f>SUM(J44,H46,J48)</f>
        <v>50</v>
      </c>
      <c r="N47" s="67" t="s">
        <v>5</v>
      </c>
      <c r="O47" s="67">
        <f>SUM(H44,J46,H48)</f>
        <v>54</v>
      </c>
      <c r="P47" s="67">
        <f t="shared" si="12"/>
        <v>-4</v>
      </c>
      <c r="Q47" s="67">
        <f>SUM(G44,E46,G48)</f>
        <v>3</v>
      </c>
      <c r="R47" s="67">
        <f t="shared" si="13"/>
        <v>2.96</v>
      </c>
      <c r="S47" s="67">
        <f t="shared" si="14"/>
        <v>3</v>
      </c>
    </row>
    <row r="48" spans="1:19">
      <c r="A48" s="62">
        <v>171</v>
      </c>
      <c r="B48" s="65" t="str">
        <f>L45</f>
        <v>Fous</v>
      </c>
      <c r="C48" s="66" t="s">
        <v>3</v>
      </c>
      <c r="D48" s="65" t="str">
        <f>L47</f>
        <v>Zemánek</v>
      </c>
      <c r="E48" s="67">
        <v>1</v>
      </c>
      <c r="F48" s="67" t="s">
        <v>5</v>
      </c>
      <c r="G48" s="67">
        <v>1</v>
      </c>
      <c r="H48" s="67">
        <v>19</v>
      </c>
      <c r="I48" s="67" t="s">
        <v>5</v>
      </c>
      <c r="J48" s="67">
        <v>19</v>
      </c>
      <c r="K48" s="83"/>
      <c r="L48" s="84"/>
      <c r="M48" s="38">
        <f>SUM(M44:M47)</f>
        <v>185</v>
      </c>
      <c r="N48" s="39">
        <f>M48-O48</f>
        <v>0</v>
      </c>
      <c r="O48" s="38">
        <f>SUM(O44:O47)</f>
        <v>185</v>
      </c>
      <c r="P48" s="82"/>
      <c r="Q48" s="82"/>
      <c r="R48" s="82"/>
      <c r="S48" s="82"/>
    </row>
    <row r="49" spans="1:19">
      <c r="A49" s="62">
        <v>172</v>
      </c>
      <c r="B49" s="65" t="str">
        <f>L46</f>
        <v>Kuntoš</v>
      </c>
      <c r="C49" s="66" t="s">
        <v>3</v>
      </c>
      <c r="D49" s="65" t="str">
        <f>L44</f>
        <v>Musil</v>
      </c>
      <c r="E49" s="67">
        <v>0</v>
      </c>
      <c r="F49" s="67" t="s">
        <v>5</v>
      </c>
      <c r="G49" s="67">
        <v>2</v>
      </c>
      <c r="H49" s="67">
        <v>1</v>
      </c>
      <c r="I49" s="67" t="s">
        <v>5</v>
      </c>
      <c r="J49" s="67">
        <v>22</v>
      </c>
      <c r="K49" s="83"/>
      <c r="L49" s="84"/>
      <c r="M49" s="82"/>
      <c r="N49" s="82"/>
      <c r="O49" s="82"/>
      <c r="P49" s="82"/>
      <c r="Q49" s="82"/>
      <c r="R49" s="82"/>
      <c r="S49" s="82"/>
    </row>
    <row r="50" spans="1:19">
      <c r="B50" s="65"/>
      <c r="C50" s="66"/>
      <c r="D50" s="65"/>
      <c r="E50" s="67"/>
      <c r="F50" s="67"/>
      <c r="G50" s="67"/>
      <c r="H50" s="67"/>
      <c r="I50" s="67"/>
      <c r="J50" s="67"/>
      <c r="K50" s="83"/>
      <c r="L50" s="84"/>
      <c r="M50" s="82"/>
      <c r="N50" s="82"/>
      <c r="O50" s="82"/>
      <c r="P50" s="82"/>
      <c r="Q50" s="82"/>
      <c r="R50" s="82"/>
      <c r="S50" s="82"/>
    </row>
    <row r="51" spans="1:19">
      <c r="B51" s="65"/>
      <c r="C51" s="66"/>
      <c r="D51" s="65"/>
      <c r="E51" s="67"/>
      <c r="F51" s="67"/>
      <c r="G51" s="67"/>
      <c r="H51" s="67"/>
      <c r="I51" s="67"/>
      <c r="J51" s="67"/>
      <c r="K51" s="83"/>
      <c r="L51" s="84"/>
      <c r="M51" s="82"/>
      <c r="N51" s="82"/>
      <c r="O51" s="82"/>
      <c r="P51" s="82"/>
      <c r="Q51" s="82"/>
      <c r="R51" s="82"/>
      <c r="S51" s="82"/>
    </row>
    <row r="52" spans="1:19">
      <c r="B52" s="65"/>
      <c r="C52" s="66"/>
      <c r="D52" s="65"/>
      <c r="E52" s="67"/>
      <c r="F52" s="67"/>
      <c r="G52" s="67"/>
      <c r="H52" s="67"/>
      <c r="I52" s="67"/>
      <c r="J52" s="67"/>
      <c r="K52" s="83"/>
      <c r="L52" s="35" t="s">
        <v>31</v>
      </c>
      <c r="M52" s="163"/>
      <c r="N52" s="163"/>
      <c r="O52" s="163"/>
      <c r="P52" s="82"/>
      <c r="Q52" s="82"/>
      <c r="R52" s="82"/>
      <c r="S52" s="82"/>
    </row>
    <row r="53" spans="1:19">
      <c r="B53" s="65"/>
      <c r="C53" s="66"/>
      <c r="D53" s="65"/>
      <c r="E53" s="67"/>
      <c r="F53" s="67"/>
      <c r="G53" s="67"/>
      <c r="H53" s="67"/>
      <c r="I53" s="67"/>
      <c r="J53" s="67"/>
      <c r="K53" s="83"/>
      <c r="L53" s="67" t="s">
        <v>9</v>
      </c>
      <c r="M53" s="162" t="s">
        <v>10</v>
      </c>
      <c r="N53" s="162"/>
      <c r="O53" s="162"/>
      <c r="P53" s="87" t="s">
        <v>11</v>
      </c>
      <c r="Q53" s="67" t="s">
        <v>12</v>
      </c>
      <c r="R53" s="67" t="s">
        <v>13</v>
      </c>
      <c r="S53" s="67" t="s">
        <v>0</v>
      </c>
    </row>
    <row r="54" spans="1:19">
      <c r="A54" s="62">
        <v>29</v>
      </c>
      <c r="B54" s="65" t="str">
        <f>L54</f>
        <v>Franta</v>
      </c>
      <c r="C54" s="66" t="s">
        <v>3</v>
      </c>
      <c r="D54" s="65" t="str">
        <f>L57</f>
        <v>Trhlín</v>
      </c>
      <c r="E54" s="67">
        <v>1</v>
      </c>
      <c r="F54" s="67" t="s">
        <v>5</v>
      </c>
      <c r="G54" s="67">
        <v>1</v>
      </c>
      <c r="H54" s="67">
        <v>19</v>
      </c>
      <c r="I54" s="67" t="s">
        <v>5</v>
      </c>
      <c r="J54" s="67">
        <v>20</v>
      </c>
      <c r="K54" s="83"/>
      <c r="L54" s="27" t="s">
        <v>76</v>
      </c>
      <c r="M54" s="67">
        <f>SUM(H54,H57,J59)</f>
        <v>50</v>
      </c>
      <c r="N54" s="82" t="s">
        <v>5</v>
      </c>
      <c r="O54" s="67">
        <f>SUM(J54,J57,H59)</f>
        <v>63</v>
      </c>
      <c r="P54" s="67">
        <f>M54-O54</f>
        <v>-13</v>
      </c>
      <c r="Q54" s="67">
        <f>SUM(E54,E57,G59)</f>
        <v>2</v>
      </c>
      <c r="R54" s="67">
        <f>Q54+(P54/100)</f>
        <v>1.87</v>
      </c>
      <c r="S54" s="67">
        <f>RANK(R54,$R$54:$R$57,0)</f>
        <v>3</v>
      </c>
    </row>
    <row r="55" spans="1:19">
      <c r="A55" s="62">
        <v>30</v>
      </c>
      <c r="B55" s="65" t="str">
        <f>L55</f>
        <v>Hercinger</v>
      </c>
      <c r="C55" s="66" t="s">
        <v>3</v>
      </c>
      <c r="D55" s="65" t="str">
        <f>L56</f>
        <v>Řepa</v>
      </c>
      <c r="E55" s="67">
        <v>0</v>
      </c>
      <c r="F55" s="67" t="s">
        <v>5</v>
      </c>
      <c r="G55" s="67">
        <v>2</v>
      </c>
      <c r="H55" s="67">
        <v>15</v>
      </c>
      <c r="I55" s="67" t="s">
        <v>5</v>
      </c>
      <c r="J55" s="67">
        <v>22</v>
      </c>
      <c r="K55" s="83"/>
      <c r="L55" s="121" t="s">
        <v>140</v>
      </c>
      <c r="M55" s="67">
        <f>SUM(H55,J57,H58)</f>
        <v>52</v>
      </c>
      <c r="N55" s="67" t="s">
        <v>5</v>
      </c>
      <c r="O55" s="67">
        <f>SUM(J55,H57,J58)</f>
        <v>63</v>
      </c>
      <c r="P55" s="67">
        <f t="shared" ref="P55:P57" si="15">M55-O55</f>
        <v>-11</v>
      </c>
      <c r="Q55" s="67">
        <f>SUM(E55,G57,E58)</f>
        <v>1</v>
      </c>
      <c r="R55" s="67">
        <f t="shared" ref="R55:R57" si="16">Q55+(P55/100)</f>
        <v>0.89</v>
      </c>
      <c r="S55" s="67">
        <f>RANK(R55,$R$54:$R$57,0)</f>
        <v>4</v>
      </c>
    </row>
    <row r="56" spans="1:19">
      <c r="A56" s="62">
        <v>105</v>
      </c>
      <c r="B56" s="65" t="str">
        <f>L57</f>
        <v>Trhlín</v>
      </c>
      <c r="C56" s="66" t="s">
        <v>3</v>
      </c>
      <c r="D56" s="65" t="str">
        <f>L56</f>
        <v>Řepa</v>
      </c>
      <c r="E56" s="67">
        <v>1</v>
      </c>
      <c r="F56" s="67" t="s">
        <v>5</v>
      </c>
      <c r="G56" s="67">
        <v>1</v>
      </c>
      <c r="H56" s="67">
        <v>21</v>
      </c>
      <c r="I56" s="67" t="s">
        <v>5</v>
      </c>
      <c r="J56" s="67">
        <v>20</v>
      </c>
      <c r="K56" s="83"/>
      <c r="L56" s="95" t="s">
        <v>141</v>
      </c>
      <c r="M56" s="67">
        <f>SUM(J55,J56,H59)</f>
        <v>64</v>
      </c>
      <c r="N56" s="67" t="s">
        <v>5</v>
      </c>
      <c r="O56" s="67">
        <f>SUM(H55,H56,J59)</f>
        <v>48</v>
      </c>
      <c r="P56" s="67">
        <f t="shared" si="15"/>
        <v>16</v>
      </c>
      <c r="Q56" s="67">
        <f>SUM(G55,G56,E59)</f>
        <v>5</v>
      </c>
      <c r="R56" s="67">
        <f t="shared" si="16"/>
        <v>5.16</v>
      </c>
      <c r="S56" s="67">
        <f t="shared" ref="S56:S57" si="17">RANK(R56,$R$54:$R$57,0)</f>
        <v>1</v>
      </c>
    </row>
    <row r="57" spans="1:19">
      <c r="A57" s="62">
        <v>106</v>
      </c>
      <c r="B57" s="65" t="str">
        <f>L54</f>
        <v>Franta</v>
      </c>
      <c r="C57" s="66" t="s">
        <v>3</v>
      </c>
      <c r="D57" s="65" t="str">
        <f>L55</f>
        <v>Hercinger</v>
      </c>
      <c r="E57" s="67">
        <v>1</v>
      </c>
      <c r="F57" s="67" t="s">
        <v>5</v>
      </c>
      <c r="G57" s="67">
        <v>1</v>
      </c>
      <c r="H57" s="67">
        <v>19</v>
      </c>
      <c r="I57" s="67" t="s">
        <v>5</v>
      </c>
      <c r="J57" s="67">
        <v>21</v>
      </c>
      <c r="K57" s="83"/>
      <c r="L57" s="95" t="s">
        <v>142</v>
      </c>
      <c r="M57" s="67">
        <f>SUM(J54,H56,J58)</f>
        <v>63</v>
      </c>
      <c r="N57" s="67" t="s">
        <v>5</v>
      </c>
      <c r="O57" s="67">
        <f>SUM(H54,J56,H58)</f>
        <v>55</v>
      </c>
      <c r="P57" s="67">
        <f t="shared" si="15"/>
        <v>8</v>
      </c>
      <c r="Q57" s="67">
        <f>SUM(G54,E56,G58)</f>
        <v>4</v>
      </c>
      <c r="R57" s="67">
        <f t="shared" si="16"/>
        <v>4.08</v>
      </c>
      <c r="S57" s="67">
        <f t="shared" si="17"/>
        <v>2</v>
      </c>
    </row>
    <row r="58" spans="1:19">
      <c r="A58" s="62">
        <v>173</v>
      </c>
      <c r="B58" s="65" t="str">
        <f>L55</f>
        <v>Hercinger</v>
      </c>
      <c r="C58" s="66" t="s">
        <v>3</v>
      </c>
      <c r="D58" s="65" t="str">
        <f>L57</f>
        <v>Trhlín</v>
      </c>
      <c r="E58" s="67">
        <v>0</v>
      </c>
      <c r="F58" s="67" t="s">
        <v>5</v>
      </c>
      <c r="G58" s="67">
        <v>2</v>
      </c>
      <c r="H58" s="67">
        <v>16</v>
      </c>
      <c r="I58" s="67" t="s">
        <v>5</v>
      </c>
      <c r="J58" s="67">
        <v>22</v>
      </c>
      <c r="K58" s="83"/>
      <c r="L58" s="84"/>
      <c r="M58" s="38">
        <f>SUM(M54:M57)</f>
        <v>229</v>
      </c>
      <c r="N58" s="39">
        <f>M58-O58</f>
        <v>0</v>
      </c>
      <c r="O58" s="38">
        <f>SUM(O54:O57)</f>
        <v>229</v>
      </c>
      <c r="P58" s="82"/>
      <c r="Q58" s="82"/>
      <c r="R58" s="82"/>
      <c r="S58" s="82"/>
    </row>
    <row r="59" spans="1:19">
      <c r="A59" s="62">
        <v>174</v>
      </c>
      <c r="B59" s="65" t="str">
        <f>L56</f>
        <v>Řepa</v>
      </c>
      <c r="C59" s="66" t="s">
        <v>3</v>
      </c>
      <c r="D59" s="65" t="str">
        <f>L54</f>
        <v>Franta</v>
      </c>
      <c r="E59" s="67">
        <v>2</v>
      </c>
      <c r="F59" s="67" t="s">
        <v>5</v>
      </c>
      <c r="G59" s="67">
        <v>0</v>
      </c>
      <c r="H59" s="67">
        <v>22</v>
      </c>
      <c r="I59" s="67" t="s">
        <v>5</v>
      </c>
      <c r="J59" s="67">
        <v>12</v>
      </c>
      <c r="K59" s="83"/>
      <c r="L59" s="84"/>
      <c r="M59" s="82"/>
      <c r="N59" s="82"/>
      <c r="O59" s="82"/>
      <c r="P59" s="82"/>
      <c r="Q59" s="82"/>
      <c r="R59" s="82"/>
      <c r="S59" s="82"/>
    </row>
    <row r="60" spans="1:19">
      <c r="B60" s="65"/>
      <c r="C60" s="66"/>
      <c r="D60" s="65"/>
      <c r="E60" s="67"/>
      <c r="F60" s="67"/>
      <c r="G60" s="67"/>
      <c r="H60" s="67"/>
      <c r="I60" s="67"/>
      <c r="J60" s="67"/>
      <c r="K60" s="83"/>
      <c r="L60" s="84"/>
      <c r="M60" s="82"/>
      <c r="N60" s="82"/>
      <c r="O60" s="82"/>
      <c r="P60" s="82"/>
      <c r="Q60" s="82"/>
      <c r="R60" s="82"/>
      <c r="S60" s="82"/>
    </row>
    <row r="61" spans="1:19">
      <c r="B61" s="65"/>
      <c r="C61" s="66"/>
      <c r="D61" s="65"/>
      <c r="E61" s="67"/>
      <c r="F61" s="67"/>
      <c r="G61" s="67"/>
      <c r="H61" s="67"/>
      <c r="I61" s="67"/>
      <c r="J61" s="67"/>
      <c r="K61" s="83"/>
      <c r="L61" s="84"/>
      <c r="M61" s="82"/>
      <c r="N61" s="82"/>
      <c r="O61" s="82"/>
      <c r="P61" s="82"/>
      <c r="Q61" s="82"/>
      <c r="R61" s="82"/>
      <c r="S61" s="82"/>
    </row>
    <row r="62" spans="1:19">
      <c r="B62" s="65"/>
      <c r="C62" s="66"/>
      <c r="D62" s="65"/>
      <c r="E62" s="67"/>
      <c r="F62" s="67"/>
      <c r="G62" s="67"/>
      <c r="H62" s="67"/>
      <c r="I62" s="67"/>
      <c r="J62" s="67"/>
      <c r="K62" s="83"/>
      <c r="L62" s="35" t="s">
        <v>32</v>
      </c>
      <c r="M62" s="163"/>
      <c r="N62" s="163"/>
      <c r="O62" s="163"/>
      <c r="P62" s="82"/>
      <c r="Q62" s="82"/>
      <c r="R62" s="82"/>
      <c r="S62" s="82"/>
    </row>
    <row r="63" spans="1:19">
      <c r="B63" s="65"/>
      <c r="C63" s="66"/>
      <c r="D63" s="65"/>
      <c r="E63" s="67"/>
      <c r="F63" s="67"/>
      <c r="G63" s="67"/>
      <c r="H63" s="67"/>
      <c r="I63" s="67"/>
      <c r="J63" s="67"/>
      <c r="K63" s="83"/>
      <c r="L63" s="67" t="s">
        <v>9</v>
      </c>
      <c r="M63" s="162" t="s">
        <v>10</v>
      </c>
      <c r="N63" s="162"/>
      <c r="O63" s="162"/>
      <c r="P63" s="87" t="s">
        <v>11</v>
      </c>
      <c r="Q63" s="67" t="s">
        <v>12</v>
      </c>
      <c r="R63" s="67" t="s">
        <v>13</v>
      </c>
      <c r="S63" s="67" t="s">
        <v>0</v>
      </c>
    </row>
    <row r="64" spans="1:19">
      <c r="A64" s="62">
        <v>31</v>
      </c>
      <c r="B64" s="65" t="str">
        <f>L64</f>
        <v>Petruška</v>
      </c>
      <c r="C64" s="66" t="s">
        <v>3</v>
      </c>
      <c r="D64" s="65" t="str">
        <f>L67</f>
        <v>Rzeplinski</v>
      </c>
      <c r="E64" s="67">
        <v>0</v>
      </c>
      <c r="F64" s="67" t="s">
        <v>5</v>
      </c>
      <c r="G64" s="67">
        <v>2</v>
      </c>
      <c r="H64" s="67">
        <v>3</v>
      </c>
      <c r="I64" s="67" t="s">
        <v>5</v>
      </c>
      <c r="J64" s="67">
        <v>22</v>
      </c>
      <c r="K64" s="83"/>
      <c r="L64" s="118" t="s">
        <v>64</v>
      </c>
      <c r="M64" s="67">
        <f>SUM(H64,H67,J69)</f>
        <v>45</v>
      </c>
      <c r="N64" s="82" t="s">
        <v>5</v>
      </c>
      <c r="O64" s="67">
        <f>SUM(J64,J67,H69)</f>
        <v>61</v>
      </c>
      <c r="P64" s="67">
        <f>M64-O64</f>
        <v>-16</v>
      </c>
      <c r="Q64" s="67">
        <f>SUM(E64,E67,G69)</f>
        <v>2</v>
      </c>
      <c r="R64" s="67">
        <f>Q64+(P64/100)</f>
        <v>1.84</v>
      </c>
      <c r="S64" s="67">
        <f>RANK(R64,$R$64:$R$67,0)</f>
        <v>3</v>
      </c>
    </row>
    <row r="65" spans="1:19">
      <c r="A65" s="62">
        <v>32</v>
      </c>
      <c r="B65" s="65" t="str">
        <f>L65</f>
        <v>Hondlík</v>
      </c>
      <c r="C65" s="66" t="s">
        <v>3</v>
      </c>
      <c r="D65" s="65" t="str">
        <f>L66</f>
        <v>Martan</v>
      </c>
      <c r="E65" s="67">
        <v>2</v>
      </c>
      <c r="F65" s="67" t="s">
        <v>5</v>
      </c>
      <c r="G65" s="67">
        <v>0</v>
      </c>
      <c r="H65" s="67">
        <v>22</v>
      </c>
      <c r="I65" s="67" t="s">
        <v>5</v>
      </c>
      <c r="J65" s="67">
        <v>10</v>
      </c>
      <c r="K65" s="83"/>
      <c r="L65" s="95" t="s">
        <v>143</v>
      </c>
      <c r="M65" s="67">
        <f>SUM(H65,J67,H68)</f>
        <v>44</v>
      </c>
      <c r="N65" s="67" t="s">
        <v>5</v>
      </c>
      <c r="O65" s="67">
        <f>SUM(J65,H67,J68)</f>
        <v>53</v>
      </c>
      <c r="P65" s="67">
        <f t="shared" ref="P65:P67" si="18">M65-O65</f>
        <v>-9</v>
      </c>
      <c r="Q65" s="67">
        <f>SUM(E65,G67,E68)</f>
        <v>3</v>
      </c>
      <c r="R65" s="67">
        <f t="shared" ref="R65:R67" si="19">Q65+(P65/100)</f>
        <v>2.91</v>
      </c>
      <c r="S65" s="67">
        <f t="shared" ref="S65:S67" si="20">RANK(R65,$R$64:$R$67,0)</f>
        <v>2</v>
      </c>
    </row>
    <row r="66" spans="1:19">
      <c r="A66" s="62">
        <v>107</v>
      </c>
      <c r="B66" s="65" t="str">
        <f>L67</f>
        <v>Rzeplinski</v>
      </c>
      <c r="C66" s="66" t="s">
        <v>3</v>
      </c>
      <c r="D66" s="65" t="str">
        <f>L66</f>
        <v>Martan</v>
      </c>
      <c r="E66" s="67">
        <v>2</v>
      </c>
      <c r="F66" s="67" t="s">
        <v>5</v>
      </c>
      <c r="G66" s="67">
        <v>0</v>
      </c>
      <c r="H66" s="67">
        <v>22</v>
      </c>
      <c r="I66" s="67" t="s">
        <v>5</v>
      </c>
      <c r="J66" s="67">
        <v>10</v>
      </c>
      <c r="K66" s="83"/>
      <c r="L66" s="104" t="s">
        <v>144</v>
      </c>
      <c r="M66" s="67">
        <f>SUM(J65,J66,H69)</f>
        <v>41</v>
      </c>
      <c r="N66" s="67" t="s">
        <v>5</v>
      </c>
      <c r="O66" s="67">
        <f>SUM(H65,H66,J69)</f>
        <v>65</v>
      </c>
      <c r="P66" s="67">
        <f t="shared" si="18"/>
        <v>-24</v>
      </c>
      <c r="Q66" s="67">
        <f>SUM(G65,G66,E69)</f>
        <v>1</v>
      </c>
      <c r="R66" s="67">
        <f t="shared" si="19"/>
        <v>0.76</v>
      </c>
      <c r="S66" s="67">
        <f t="shared" si="20"/>
        <v>4</v>
      </c>
    </row>
    <row r="67" spans="1:19">
      <c r="A67" s="62">
        <v>108</v>
      </c>
      <c r="B67" s="65" t="str">
        <f>L64</f>
        <v>Petruška</v>
      </c>
      <c r="C67" s="66" t="s">
        <v>3</v>
      </c>
      <c r="D67" s="65" t="str">
        <f>L65</f>
        <v>Hondlík</v>
      </c>
      <c r="E67" s="67">
        <v>1</v>
      </c>
      <c r="F67" s="67" t="s">
        <v>5</v>
      </c>
      <c r="G67" s="67">
        <v>1</v>
      </c>
      <c r="H67" s="67">
        <v>21</v>
      </c>
      <c r="I67" s="67" t="s">
        <v>5</v>
      </c>
      <c r="J67" s="67">
        <v>18</v>
      </c>
      <c r="K67" s="83"/>
      <c r="L67" s="118" t="s">
        <v>81</v>
      </c>
      <c r="M67" s="67">
        <f>SUM(J64,H66,J68)</f>
        <v>66</v>
      </c>
      <c r="N67" s="67" t="s">
        <v>5</v>
      </c>
      <c r="O67" s="67">
        <f>SUM(H64,J66,H68)</f>
        <v>17</v>
      </c>
      <c r="P67" s="67">
        <f t="shared" si="18"/>
        <v>49</v>
      </c>
      <c r="Q67" s="67">
        <f>SUM(G64,E66,G68)</f>
        <v>6</v>
      </c>
      <c r="R67" s="67">
        <f t="shared" si="19"/>
        <v>6.49</v>
      </c>
      <c r="S67" s="67">
        <f t="shared" si="20"/>
        <v>1</v>
      </c>
    </row>
    <row r="68" spans="1:19">
      <c r="A68" s="62">
        <v>175</v>
      </c>
      <c r="B68" s="65" t="str">
        <f>L65</f>
        <v>Hondlík</v>
      </c>
      <c r="C68" s="66" t="s">
        <v>3</v>
      </c>
      <c r="D68" s="65" t="str">
        <f>L67</f>
        <v>Rzeplinski</v>
      </c>
      <c r="E68" s="67">
        <v>0</v>
      </c>
      <c r="F68" s="67" t="s">
        <v>5</v>
      </c>
      <c r="G68" s="67">
        <v>2</v>
      </c>
      <c r="H68" s="67">
        <v>4</v>
      </c>
      <c r="I68" s="67" t="s">
        <v>5</v>
      </c>
      <c r="J68" s="67">
        <v>22</v>
      </c>
      <c r="K68" s="83"/>
      <c r="L68" s="84"/>
      <c r="M68" s="38">
        <f>SUM(M64:M67)</f>
        <v>196</v>
      </c>
      <c r="N68" s="39">
        <f>M68-O68</f>
        <v>0</v>
      </c>
      <c r="O68" s="38">
        <f>SUM(O64:O67)</f>
        <v>196</v>
      </c>
      <c r="P68" s="82"/>
      <c r="Q68" s="82"/>
      <c r="R68" s="82"/>
      <c r="S68" s="82"/>
    </row>
    <row r="69" spans="1:19">
      <c r="A69" s="62">
        <v>176</v>
      </c>
      <c r="B69" s="65" t="str">
        <f>L66</f>
        <v>Martan</v>
      </c>
      <c r="C69" s="66" t="s">
        <v>3</v>
      </c>
      <c r="D69" s="65" t="str">
        <f>L64</f>
        <v>Petruška</v>
      </c>
      <c r="E69" s="67">
        <v>1</v>
      </c>
      <c r="F69" s="67" t="s">
        <v>5</v>
      </c>
      <c r="G69" s="67">
        <v>1</v>
      </c>
      <c r="H69" s="67">
        <v>21</v>
      </c>
      <c r="I69" s="67" t="s">
        <v>5</v>
      </c>
      <c r="J69" s="67">
        <v>21</v>
      </c>
      <c r="K69" s="83"/>
      <c r="L69" s="84"/>
      <c r="M69" s="82"/>
      <c r="N69" s="82"/>
      <c r="O69" s="82"/>
      <c r="P69" s="82"/>
      <c r="Q69" s="82"/>
      <c r="R69" s="82"/>
      <c r="S69" s="82"/>
    </row>
    <row r="70" spans="1:19">
      <c r="B70" s="65"/>
      <c r="C70" s="66"/>
      <c r="D70" s="65"/>
      <c r="E70" s="67"/>
      <c r="F70" s="67"/>
      <c r="G70" s="67"/>
      <c r="H70" s="67"/>
      <c r="I70" s="67"/>
      <c r="J70" s="67"/>
      <c r="K70" s="83"/>
      <c r="L70" s="84"/>
      <c r="M70" s="82"/>
      <c r="N70" s="82"/>
      <c r="O70" s="82"/>
      <c r="P70" s="82"/>
      <c r="Q70" s="82"/>
      <c r="R70" s="82"/>
      <c r="S70" s="82"/>
    </row>
    <row r="71" spans="1:19">
      <c r="B71" s="65"/>
      <c r="C71" s="66"/>
      <c r="D71" s="65"/>
      <c r="E71" s="67"/>
      <c r="F71" s="67"/>
      <c r="G71" s="67"/>
      <c r="H71" s="67"/>
      <c r="I71" s="67"/>
      <c r="J71" s="67"/>
      <c r="K71" s="83"/>
      <c r="L71" s="84"/>
      <c r="M71" s="82"/>
      <c r="N71" s="82"/>
      <c r="O71" s="82"/>
      <c r="P71" s="82"/>
      <c r="Q71" s="82"/>
      <c r="R71" s="82"/>
      <c r="S71" s="82"/>
    </row>
    <row r="72" spans="1:19">
      <c r="B72" s="65"/>
      <c r="C72" s="66"/>
      <c r="D72" s="65"/>
      <c r="E72" s="67"/>
      <c r="F72" s="67"/>
      <c r="G72" s="67"/>
      <c r="H72" s="67"/>
      <c r="I72" s="67"/>
      <c r="J72" s="67"/>
      <c r="K72" s="83"/>
      <c r="L72" s="35" t="s">
        <v>33</v>
      </c>
      <c r="M72" s="163"/>
      <c r="N72" s="163"/>
      <c r="O72" s="163"/>
      <c r="P72" s="82"/>
      <c r="Q72" s="82"/>
      <c r="R72" s="82"/>
      <c r="S72" s="82"/>
    </row>
    <row r="73" spans="1:19">
      <c r="B73" s="65"/>
      <c r="C73" s="66"/>
      <c r="D73" s="65"/>
      <c r="E73" s="67"/>
      <c r="F73" s="67"/>
      <c r="G73" s="67"/>
      <c r="H73" s="67"/>
      <c r="I73" s="67"/>
      <c r="J73" s="67"/>
      <c r="K73" s="83"/>
      <c r="L73" s="67" t="s">
        <v>9</v>
      </c>
      <c r="M73" s="162" t="s">
        <v>10</v>
      </c>
      <c r="N73" s="162"/>
      <c r="O73" s="162"/>
      <c r="P73" s="87" t="s">
        <v>11</v>
      </c>
      <c r="Q73" s="67" t="s">
        <v>12</v>
      </c>
      <c r="R73" s="67" t="s">
        <v>13</v>
      </c>
      <c r="S73" s="67" t="s">
        <v>0</v>
      </c>
    </row>
    <row r="74" spans="1:19">
      <c r="A74" s="62">
        <v>33</v>
      </c>
      <c r="B74" s="65" t="str">
        <f>L74</f>
        <v>Zrza</v>
      </c>
      <c r="C74" s="66" t="s">
        <v>3</v>
      </c>
      <c r="D74" s="65" t="str">
        <f>L77</f>
        <v>Polena</v>
      </c>
      <c r="E74" s="67">
        <v>2</v>
      </c>
      <c r="F74" s="67" t="s">
        <v>5</v>
      </c>
      <c r="G74" s="67">
        <v>0</v>
      </c>
      <c r="H74" s="67">
        <v>22</v>
      </c>
      <c r="I74" s="67" t="s">
        <v>5</v>
      </c>
      <c r="J74" s="67">
        <v>4</v>
      </c>
      <c r="K74" s="83"/>
      <c r="L74" s="116" t="s">
        <v>77</v>
      </c>
      <c r="M74" s="67">
        <f>SUM(H74,H77,J79)</f>
        <v>47</v>
      </c>
      <c r="N74" s="82" t="s">
        <v>5</v>
      </c>
      <c r="O74" s="67">
        <f>SUM(J74,J77,H79)</f>
        <v>37</v>
      </c>
      <c r="P74" s="67">
        <f>M74-O74</f>
        <v>10</v>
      </c>
      <c r="Q74" s="67">
        <f>SUM(E74,E77,G79)</f>
        <v>4</v>
      </c>
      <c r="R74" s="67">
        <f>Q74+(P74/100)</f>
        <v>4.0999999999999996</v>
      </c>
      <c r="S74" s="67">
        <f>RANK(R74,$R$74:$R$77,0)</f>
        <v>2</v>
      </c>
    </row>
    <row r="75" spans="1:19">
      <c r="A75" s="62">
        <v>34</v>
      </c>
      <c r="B75" s="65" t="str">
        <f>L75</f>
        <v>Hrubec</v>
      </c>
      <c r="C75" s="66" t="s">
        <v>3</v>
      </c>
      <c r="D75" s="65" t="str">
        <f>L76</f>
        <v>Panocha</v>
      </c>
      <c r="E75" s="67">
        <v>2</v>
      </c>
      <c r="F75" s="67" t="s">
        <v>5</v>
      </c>
      <c r="G75" s="67">
        <v>0</v>
      </c>
      <c r="H75" s="67">
        <v>22</v>
      </c>
      <c r="I75" s="67" t="s">
        <v>5</v>
      </c>
      <c r="J75" s="67">
        <v>2</v>
      </c>
      <c r="K75" s="83"/>
      <c r="L75" s="95" t="s">
        <v>71</v>
      </c>
      <c r="M75" s="67">
        <f>SUM(H75,J77,H78)</f>
        <v>66</v>
      </c>
      <c r="N75" s="67" t="s">
        <v>5</v>
      </c>
      <c r="O75" s="67">
        <f>SUM(J75,H77,J78)</f>
        <v>5</v>
      </c>
      <c r="P75" s="67">
        <f t="shared" ref="P75:P77" si="21">M75-O75</f>
        <v>61</v>
      </c>
      <c r="Q75" s="67">
        <f>SUM(E75,G77,E78)</f>
        <v>6</v>
      </c>
      <c r="R75" s="67">
        <f t="shared" ref="R75:R77" si="22">Q75+(P75/100)</f>
        <v>6.61</v>
      </c>
      <c r="S75" s="67">
        <f t="shared" ref="S75:S77" si="23">RANK(R75,$R$74:$R$77,0)</f>
        <v>1</v>
      </c>
    </row>
    <row r="76" spans="1:19">
      <c r="A76" s="62">
        <v>109</v>
      </c>
      <c r="B76" s="65" t="str">
        <f>L77</f>
        <v>Polena</v>
      </c>
      <c r="C76" s="66" t="s">
        <v>3</v>
      </c>
      <c r="D76" s="65" t="str">
        <f>L76</f>
        <v>Panocha</v>
      </c>
      <c r="E76" s="67">
        <v>1</v>
      </c>
      <c r="F76" s="67" t="s">
        <v>5</v>
      </c>
      <c r="G76" s="67">
        <v>1</v>
      </c>
      <c r="H76" s="67">
        <v>17</v>
      </c>
      <c r="I76" s="67" t="s">
        <v>5</v>
      </c>
      <c r="J76" s="67">
        <v>20</v>
      </c>
      <c r="K76" s="83"/>
      <c r="L76" s="116" t="s">
        <v>145</v>
      </c>
      <c r="M76" s="67">
        <f>SUM(J75,J76,H79)</f>
        <v>33</v>
      </c>
      <c r="N76" s="67" t="s">
        <v>5</v>
      </c>
      <c r="O76" s="67">
        <f>SUM(H75,H76,J79)</f>
        <v>61</v>
      </c>
      <c r="P76" s="67">
        <f t="shared" si="21"/>
        <v>-28</v>
      </c>
      <c r="Q76" s="67">
        <f>SUM(G75,G76,E79)</f>
        <v>1</v>
      </c>
      <c r="R76" s="67">
        <f t="shared" si="22"/>
        <v>0.72</v>
      </c>
      <c r="S76" s="67">
        <f>RANK(R76,$R$74:$R$77,0)</f>
        <v>3</v>
      </c>
    </row>
    <row r="77" spans="1:19">
      <c r="A77" s="62">
        <v>110</v>
      </c>
      <c r="B77" s="65" t="str">
        <f>L74</f>
        <v>Zrza</v>
      </c>
      <c r="C77" s="66" t="s">
        <v>3</v>
      </c>
      <c r="D77" s="65" t="str">
        <f>L75</f>
        <v>Hrubec</v>
      </c>
      <c r="E77" s="67">
        <v>0</v>
      </c>
      <c r="F77" s="67" t="s">
        <v>5</v>
      </c>
      <c r="G77" s="67">
        <v>2</v>
      </c>
      <c r="H77" s="67">
        <v>3</v>
      </c>
      <c r="I77" s="67" t="s">
        <v>5</v>
      </c>
      <c r="J77" s="67">
        <v>22</v>
      </c>
      <c r="K77" s="83"/>
      <c r="L77" s="95" t="s">
        <v>146</v>
      </c>
      <c r="M77" s="67">
        <f>SUM(J74,H76,J78)</f>
        <v>21</v>
      </c>
      <c r="N77" s="67" t="s">
        <v>5</v>
      </c>
      <c r="O77" s="67">
        <f>SUM(H74,J76,H78)</f>
        <v>64</v>
      </c>
      <c r="P77" s="67">
        <f t="shared" si="21"/>
        <v>-43</v>
      </c>
      <c r="Q77" s="67">
        <f>SUM(G74,E76,G78)</f>
        <v>1</v>
      </c>
      <c r="R77" s="67">
        <f t="shared" si="22"/>
        <v>0.57000000000000006</v>
      </c>
      <c r="S77" s="67">
        <f t="shared" si="23"/>
        <v>4</v>
      </c>
    </row>
    <row r="78" spans="1:19">
      <c r="A78" s="62">
        <v>177</v>
      </c>
      <c r="B78" s="65" t="str">
        <f>L75</f>
        <v>Hrubec</v>
      </c>
      <c r="C78" s="66" t="s">
        <v>3</v>
      </c>
      <c r="D78" s="65" t="str">
        <f>L77</f>
        <v>Polena</v>
      </c>
      <c r="E78" s="67">
        <v>2</v>
      </c>
      <c r="F78" s="67" t="s">
        <v>5</v>
      </c>
      <c r="G78" s="67">
        <v>0</v>
      </c>
      <c r="H78" s="67">
        <v>22</v>
      </c>
      <c r="I78" s="67" t="s">
        <v>5</v>
      </c>
      <c r="J78" s="67">
        <v>0</v>
      </c>
      <c r="K78" s="83"/>
      <c r="L78" s="84"/>
      <c r="M78" s="38">
        <f>SUM(M74:M77)</f>
        <v>167</v>
      </c>
      <c r="N78" s="39">
        <f>M78-O78</f>
        <v>0</v>
      </c>
      <c r="O78" s="38">
        <f>SUM(O74:O77)</f>
        <v>167</v>
      </c>
      <c r="P78" s="82"/>
      <c r="Q78" s="82"/>
      <c r="R78" s="82"/>
      <c r="S78" s="82"/>
    </row>
    <row r="79" spans="1:19">
      <c r="A79" s="62">
        <v>178</v>
      </c>
      <c r="B79" s="65" t="str">
        <f>L76</f>
        <v>Panocha</v>
      </c>
      <c r="C79" s="66" t="s">
        <v>3</v>
      </c>
      <c r="D79" s="65" t="str">
        <f>L74</f>
        <v>Zrza</v>
      </c>
      <c r="E79" s="67">
        <v>0</v>
      </c>
      <c r="F79" s="67" t="s">
        <v>5</v>
      </c>
      <c r="G79" s="67">
        <v>2</v>
      </c>
      <c r="H79" s="67">
        <v>11</v>
      </c>
      <c r="I79" s="67" t="s">
        <v>5</v>
      </c>
      <c r="J79" s="67">
        <v>22</v>
      </c>
      <c r="K79" s="83"/>
      <c r="L79" s="84"/>
      <c r="M79" s="82"/>
      <c r="N79" s="82"/>
      <c r="O79" s="82"/>
      <c r="P79" s="82"/>
      <c r="Q79" s="82"/>
      <c r="R79" s="82"/>
      <c r="S79" s="82"/>
    </row>
    <row r="80" spans="1:19">
      <c r="B80" s="65"/>
      <c r="C80" s="66"/>
      <c r="D80" s="65"/>
      <c r="E80" s="67"/>
      <c r="F80" s="67"/>
      <c r="G80" s="67"/>
      <c r="H80" s="67"/>
      <c r="I80" s="67"/>
      <c r="J80" s="67"/>
      <c r="K80" s="83"/>
      <c r="L80" s="84"/>
      <c r="M80" s="82"/>
      <c r="N80" s="82"/>
      <c r="O80" s="82"/>
      <c r="P80" s="82"/>
      <c r="Q80" s="82"/>
      <c r="R80" s="82"/>
      <c r="S80" s="82"/>
    </row>
    <row r="81" spans="1:19">
      <c r="B81" s="65"/>
      <c r="C81" s="68"/>
      <c r="D81" s="65"/>
      <c r="E81" s="86"/>
      <c r="F81" s="86"/>
      <c r="G81" s="86"/>
      <c r="H81" s="86"/>
      <c r="I81" s="86"/>
      <c r="J81" s="86"/>
      <c r="K81" s="83"/>
      <c r="L81" s="35" t="s">
        <v>209</v>
      </c>
      <c r="M81" s="163"/>
      <c r="N81" s="163"/>
      <c r="O81" s="163"/>
      <c r="P81" s="85"/>
      <c r="Q81" s="85"/>
      <c r="R81" s="85"/>
      <c r="S81" s="85"/>
    </row>
    <row r="82" spans="1:19">
      <c r="B82" s="65"/>
      <c r="C82" s="68"/>
      <c r="D82" s="65"/>
      <c r="E82" s="86"/>
      <c r="F82" s="86"/>
      <c r="G82" s="86"/>
      <c r="H82" s="86"/>
      <c r="I82" s="86"/>
      <c r="J82" s="86"/>
      <c r="K82" s="83"/>
      <c r="L82" s="86" t="s">
        <v>9</v>
      </c>
      <c r="M82" s="162" t="s">
        <v>10</v>
      </c>
      <c r="N82" s="162"/>
      <c r="O82" s="162"/>
      <c r="P82" s="87" t="s">
        <v>11</v>
      </c>
      <c r="Q82" s="86" t="s">
        <v>12</v>
      </c>
      <c r="R82" s="86" t="s">
        <v>13</v>
      </c>
      <c r="S82" s="86" t="s">
        <v>0</v>
      </c>
    </row>
    <row r="83" spans="1:19">
      <c r="A83" s="64">
        <v>33.5</v>
      </c>
      <c r="B83" s="65" t="str">
        <f>L83</f>
        <v>Muller</v>
      </c>
      <c r="C83" s="68" t="s">
        <v>3</v>
      </c>
      <c r="D83" s="65" t="str">
        <f>L86</f>
        <v>Pečinka</v>
      </c>
      <c r="E83" s="86">
        <v>2</v>
      </c>
      <c r="F83" s="86" t="s">
        <v>5</v>
      </c>
      <c r="G83" s="86">
        <v>0</v>
      </c>
      <c r="H83" s="86">
        <v>22</v>
      </c>
      <c r="I83" s="86" t="s">
        <v>5</v>
      </c>
      <c r="J83" s="86">
        <v>16</v>
      </c>
      <c r="K83" s="83"/>
      <c r="L83" s="116" t="s">
        <v>210</v>
      </c>
      <c r="M83" s="86">
        <f>SUM(H83,H86,J88)</f>
        <v>64</v>
      </c>
      <c r="N83" s="85" t="s">
        <v>5</v>
      </c>
      <c r="O83" s="86">
        <f>SUM(J83,J86,H88)</f>
        <v>48</v>
      </c>
      <c r="P83" s="86">
        <f>M83-O83</f>
        <v>16</v>
      </c>
      <c r="Q83" s="86">
        <f>SUM(E83,E86,G88)</f>
        <v>5</v>
      </c>
      <c r="R83" s="86">
        <f>Q83+(P83/100)</f>
        <v>5.16</v>
      </c>
      <c r="S83" s="86">
        <f>RANK(R83,$R$83:$R$86,0)</f>
        <v>1</v>
      </c>
    </row>
    <row r="84" spans="1:19">
      <c r="A84" s="64">
        <v>34.5</v>
      </c>
      <c r="B84" s="65" t="str">
        <f>L84</f>
        <v>Kavalčík</v>
      </c>
      <c r="C84" s="68" t="s">
        <v>3</v>
      </c>
      <c r="D84" s="65" t="str">
        <f>L85</f>
        <v>Maňásek</v>
      </c>
      <c r="E84" s="86">
        <v>2</v>
      </c>
      <c r="F84" s="86" t="s">
        <v>5</v>
      </c>
      <c r="G84" s="86">
        <v>0</v>
      </c>
      <c r="H84" s="86">
        <v>22</v>
      </c>
      <c r="I84" s="86" t="s">
        <v>5</v>
      </c>
      <c r="J84" s="86">
        <v>17</v>
      </c>
      <c r="K84" s="83"/>
      <c r="L84" s="95" t="s">
        <v>211</v>
      </c>
      <c r="M84" s="86">
        <f>SUM(H84,J86,H87)</f>
        <v>62</v>
      </c>
      <c r="N84" s="86" t="s">
        <v>5</v>
      </c>
      <c r="O84" s="86">
        <f>SUM(J84,H86,J87)</f>
        <v>55</v>
      </c>
      <c r="P84" s="86">
        <f t="shared" ref="P84:P86" si="24">M84-O84</f>
        <v>7</v>
      </c>
      <c r="Q84" s="86">
        <f>SUM(E84,G86,E87)</f>
        <v>4</v>
      </c>
      <c r="R84" s="86">
        <f t="shared" ref="R84:R86" si="25">Q84+(P84/100)</f>
        <v>4.07</v>
      </c>
      <c r="S84" s="86">
        <f t="shared" ref="S84:S86" si="26">RANK(R84,$R$83:$R$86,0)</f>
        <v>2</v>
      </c>
    </row>
    <row r="85" spans="1:19">
      <c r="A85" s="64">
        <v>109.5</v>
      </c>
      <c r="B85" s="65" t="str">
        <f>L86</f>
        <v>Pečinka</v>
      </c>
      <c r="C85" s="68" t="s">
        <v>3</v>
      </c>
      <c r="D85" s="65" t="str">
        <f>L85</f>
        <v>Maňásek</v>
      </c>
      <c r="E85" s="86">
        <v>2</v>
      </c>
      <c r="F85" s="86" t="s">
        <v>5</v>
      </c>
      <c r="G85" s="86">
        <v>0</v>
      </c>
      <c r="H85" s="86">
        <v>22</v>
      </c>
      <c r="I85" s="86" t="s">
        <v>5</v>
      </c>
      <c r="J85" s="86">
        <v>10</v>
      </c>
      <c r="K85" s="83"/>
      <c r="L85" s="116" t="s">
        <v>212</v>
      </c>
      <c r="M85" s="86">
        <f>SUM(J84,J85,H88)</f>
        <v>38</v>
      </c>
      <c r="N85" s="86" t="s">
        <v>5</v>
      </c>
      <c r="O85" s="86">
        <f>SUM(H84,H85,J88)</f>
        <v>66</v>
      </c>
      <c r="P85" s="86">
        <f t="shared" si="24"/>
        <v>-28</v>
      </c>
      <c r="Q85" s="86">
        <f>SUM(G84,G85,E88)</f>
        <v>0</v>
      </c>
      <c r="R85" s="86">
        <f t="shared" si="25"/>
        <v>-0.28000000000000003</v>
      </c>
      <c r="S85" s="86">
        <f t="shared" si="26"/>
        <v>4</v>
      </c>
    </row>
    <row r="86" spans="1:19">
      <c r="A86" s="64">
        <v>110.5</v>
      </c>
      <c r="B86" s="65" t="str">
        <f>L83</f>
        <v>Muller</v>
      </c>
      <c r="C86" s="68" t="s">
        <v>3</v>
      </c>
      <c r="D86" s="65" t="str">
        <f>L84</f>
        <v>Kavalčík</v>
      </c>
      <c r="E86" s="86">
        <v>1</v>
      </c>
      <c r="F86" s="86" t="s">
        <v>5</v>
      </c>
      <c r="G86" s="86">
        <v>1</v>
      </c>
      <c r="H86" s="86">
        <v>20</v>
      </c>
      <c r="I86" s="86" t="s">
        <v>5</v>
      </c>
      <c r="J86" s="86">
        <v>21</v>
      </c>
      <c r="K86" s="83"/>
      <c r="L86" s="95" t="s">
        <v>213</v>
      </c>
      <c r="M86" s="86">
        <f>SUM(J83,H85,J87)</f>
        <v>56</v>
      </c>
      <c r="N86" s="86" t="s">
        <v>5</v>
      </c>
      <c r="O86" s="86">
        <f>SUM(H83,J85,H87)</f>
        <v>51</v>
      </c>
      <c r="P86" s="86">
        <f t="shared" si="24"/>
        <v>5</v>
      </c>
      <c r="Q86" s="86">
        <f>SUM(G83,E85,G87)</f>
        <v>3</v>
      </c>
      <c r="R86" s="86">
        <f t="shared" si="25"/>
        <v>3.05</v>
      </c>
      <c r="S86" s="86">
        <f t="shared" si="26"/>
        <v>3</v>
      </c>
    </row>
    <row r="87" spans="1:19">
      <c r="A87" s="64">
        <v>177.5</v>
      </c>
      <c r="B87" s="65" t="str">
        <f>L84</f>
        <v>Kavalčík</v>
      </c>
      <c r="C87" s="68" t="s">
        <v>3</v>
      </c>
      <c r="D87" s="65" t="str">
        <f>L86</f>
        <v>Pečinka</v>
      </c>
      <c r="E87" s="86">
        <v>1</v>
      </c>
      <c r="F87" s="86" t="s">
        <v>5</v>
      </c>
      <c r="G87" s="86">
        <v>1</v>
      </c>
      <c r="H87" s="86">
        <v>19</v>
      </c>
      <c r="I87" s="86" t="s">
        <v>5</v>
      </c>
      <c r="J87" s="86">
        <v>18</v>
      </c>
      <c r="K87" s="83"/>
      <c r="L87" s="84"/>
      <c r="M87" s="38">
        <f>SUM(M83:M86)</f>
        <v>220</v>
      </c>
      <c r="N87" s="39">
        <f>M87-O87</f>
        <v>0</v>
      </c>
      <c r="O87" s="38">
        <f>SUM(O83:O86)</f>
        <v>220</v>
      </c>
      <c r="P87" s="85"/>
      <c r="Q87" s="85"/>
      <c r="R87" s="85"/>
      <c r="S87" s="85"/>
    </row>
    <row r="88" spans="1:19">
      <c r="A88" s="64">
        <v>178.5</v>
      </c>
      <c r="B88" s="65" t="str">
        <f>L85</f>
        <v>Maňásek</v>
      </c>
      <c r="C88" s="68" t="s">
        <v>3</v>
      </c>
      <c r="D88" s="65" t="str">
        <f>L83</f>
        <v>Muller</v>
      </c>
      <c r="E88" s="86">
        <v>0</v>
      </c>
      <c r="F88" s="86" t="s">
        <v>5</v>
      </c>
      <c r="G88" s="86">
        <v>2</v>
      </c>
      <c r="H88" s="86">
        <v>11</v>
      </c>
      <c r="I88" s="86" t="s">
        <v>5</v>
      </c>
      <c r="J88" s="86">
        <v>22</v>
      </c>
      <c r="K88" s="83"/>
      <c r="L88" s="84"/>
      <c r="M88" s="85"/>
      <c r="N88" s="85"/>
      <c r="O88" s="85"/>
      <c r="P88" s="85"/>
      <c r="Q88" s="85"/>
      <c r="R88" s="85"/>
      <c r="S88" s="85"/>
    </row>
    <row r="89" spans="1:19">
      <c r="B89" s="65"/>
      <c r="C89" s="68"/>
      <c r="D89" s="65"/>
      <c r="E89" s="86"/>
      <c r="F89" s="86"/>
      <c r="G89" s="86"/>
      <c r="H89" s="86"/>
      <c r="I89" s="86"/>
      <c r="J89" s="86"/>
      <c r="K89" s="83"/>
      <c r="L89" s="84"/>
      <c r="M89" s="85"/>
      <c r="N89" s="85"/>
      <c r="O89" s="85"/>
      <c r="P89" s="85"/>
      <c r="Q89" s="85"/>
      <c r="R89" s="85"/>
      <c r="S89" s="85"/>
    </row>
    <row r="90" spans="1:19">
      <c r="E90" s="83"/>
      <c r="F90" s="83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</row>
    <row r="91" spans="1:19">
      <c r="E91" s="83"/>
      <c r="F91" s="83"/>
      <c r="G91" s="83"/>
      <c r="H91" s="83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</row>
  </sheetData>
  <mergeCells count="23">
    <mergeCell ref="M81:O81"/>
    <mergeCell ref="M82:O82"/>
    <mergeCell ref="M4:O4"/>
    <mergeCell ref="M12:O12"/>
    <mergeCell ref="M13:O13"/>
    <mergeCell ref="E1:S1"/>
    <mergeCell ref="B3:D3"/>
    <mergeCell ref="E3:G3"/>
    <mergeCell ref="H3:J3"/>
    <mergeCell ref="M3:O3"/>
    <mergeCell ref="M23:O23"/>
    <mergeCell ref="M32:O32"/>
    <mergeCell ref="M33:O33"/>
    <mergeCell ref="M22:O22"/>
    <mergeCell ref="M43:O43"/>
    <mergeCell ref="M52:O52"/>
    <mergeCell ref="M53:O53"/>
    <mergeCell ref="M42:O42"/>
    <mergeCell ref="M72:O72"/>
    <mergeCell ref="M73:O73"/>
    <mergeCell ref="M62:O62"/>
    <mergeCell ref="M63:O63"/>
    <mergeCell ref="B1:D1"/>
  </mergeCells>
  <pageMargins left="0.70866141732283472" right="0.70866141732283472" top="0.78740157480314965" bottom="0.78740157480314965" header="0.31496062992125984" footer="0.31496062992125984"/>
  <pageSetup paperSize="9" scale="89" fitToHeight="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144"/>
  <sheetViews>
    <sheetView topLeftCell="C7" workbookViewId="0">
      <selection activeCell="AA27" sqref="AA27"/>
    </sheetView>
  </sheetViews>
  <sheetFormatPr defaultRowHeight="15"/>
  <cols>
    <col min="1" max="1" width="9.140625" style="62"/>
    <col min="2" max="2" width="20.85546875" style="61" customWidth="1"/>
    <col min="3" max="3" width="1.7109375" style="61" customWidth="1"/>
    <col min="4" max="4" width="20.5703125" style="61" customWidth="1"/>
    <col min="5" max="5" width="5.5703125" style="61" customWidth="1"/>
    <col min="6" max="6" width="1.7109375" style="61" customWidth="1"/>
    <col min="7" max="7" width="5.5703125" style="61" customWidth="1"/>
    <col min="8" max="8" width="5.42578125" style="61" customWidth="1"/>
    <col min="9" max="9" width="1.7109375" style="61" customWidth="1"/>
    <col min="10" max="10" width="5.7109375" style="61" customWidth="1"/>
    <col min="11" max="11" width="9.140625" style="61"/>
    <col min="12" max="12" width="20.7109375" style="61" customWidth="1"/>
    <col min="13" max="13" width="5.7109375" style="61" customWidth="1"/>
    <col min="14" max="14" width="1.7109375" style="61" customWidth="1"/>
    <col min="15" max="15" width="5.7109375" style="61" customWidth="1"/>
    <col min="16" max="16" width="3.7109375" style="61" customWidth="1"/>
    <col min="17" max="17" width="6.7109375" style="61" customWidth="1"/>
    <col min="18" max="18" width="6.42578125" style="61" customWidth="1"/>
    <col min="19" max="16384" width="9.140625" style="61"/>
  </cols>
  <sheetData>
    <row r="1" spans="1:29" ht="21">
      <c r="A1" s="31"/>
      <c r="B1" s="138" t="s">
        <v>103</v>
      </c>
      <c r="C1" s="138"/>
      <c r="D1" s="138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</row>
    <row r="2" spans="1:29">
      <c r="C2" s="62"/>
      <c r="E2" s="82"/>
      <c r="F2" s="82"/>
      <c r="G2" s="82"/>
      <c r="H2" s="82"/>
      <c r="I2" s="82"/>
      <c r="J2" s="82"/>
      <c r="K2" s="83"/>
      <c r="L2" s="84"/>
      <c r="M2" s="82"/>
      <c r="N2" s="82"/>
      <c r="O2" s="82"/>
      <c r="P2" s="82"/>
      <c r="Q2" s="82"/>
      <c r="R2" s="82"/>
      <c r="S2" s="82"/>
      <c r="Y2" s="136" t="s">
        <v>104</v>
      </c>
      <c r="Z2" s="136"/>
      <c r="AA2" s="136"/>
    </row>
    <row r="3" spans="1:29">
      <c r="B3" s="136" t="s">
        <v>6</v>
      </c>
      <c r="C3" s="136"/>
      <c r="D3" s="136"/>
      <c r="E3" s="164" t="s">
        <v>4</v>
      </c>
      <c r="F3" s="164"/>
      <c r="G3" s="164"/>
      <c r="H3" s="164" t="s">
        <v>7</v>
      </c>
      <c r="I3" s="164"/>
      <c r="J3" s="164"/>
      <c r="K3" s="83"/>
      <c r="L3" s="35" t="s">
        <v>8</v>
      </c>
      <c r="M3" s="163"/>
      <c r="N3" s="163"/>
      <c r="O3" s="163"/>
      <c r="P3" s="82"/>
      <c r="Q3" s="82"/>
      <c r="R3" s="82"/>
      <c r="S3" s="82"/>
    </row>
    <row r="4" spans="1:29" ht="15.75">
      <c r="A4" s="66" t="s">
        <v>0</v>
      </c>
      <c r="B4" s="65" t="s">
        <v>1</v>
      </c>
      <c r="C4" s="66" t="s">
        <v>3</v>
      </c>
      <c r="D4" s="65" t="s">
        <v>2</v>
      </c>
      <c r="E4" s="67" t="s">
        <v>1</v>
      </c>
      <c r="F4" s="67" t="s">
        <v>5</v>
      </c>
      <c r="G4" s="67" t="s">
        <v>2</v>
      </c>
      <c r="H4" s="67" t="s">
        <v>1</v>
      </c>
      <c r="I4" s="67" t="s">
        <v>5</v>
      </c>
      <c r="J4" s="67" t="s">
        <v>2</v>
      </c>
      <c r="K4" s="83"/>
      <c r="L4" s="67" t="s">
        <v>9</v>
      </c>
      <c r="M4" s="162" t="s">
        <v>10</v>
      </c>
      <c r="N4" s="162"/>
      <c r="O4" s="162"/>
      <c r="P4" s="87" t="s">
        <v>11</v>
      </c>
      <c r="Q4" s="67" t="s">
        <v>12</v>
      </c>
      <c r="R4" s="67" t="s">
        <v>13</v>
      </c>
      <c r="S4" s="67" t="s">
        <v>0</v>
      </c>
      <c r="U4" s="62" t="s">
        <v>16</v>
      </c>
      <c r="V4" s="140" t="str">
        <f>IF(S5=1,L5,IF(S6=1,L6,IF(S7=1,L7,IF(S8=1,L8,"NEODEHRÁNO"))))</f>
        <v>Kusá</v>
      </c>
      <c r="W4" s="140"/>
      <c r="X4" s="71"/>
      <c r="Y4" s="71"/>
      <c r="Z4" s="42"/>
      <c r="AA4" s="42"/>
      <c r="AB4" s="43"/>
      <c r="AC4" s="43"/>
    </row>
    <row r="5" spans="1:29" ht="15.75">
      <c r="A5" s="62">
        <v>35</v>
      </c>
      <c r="B5" s="65" t="str">
        <f>L5</f>
        <v>Kusá</v>
      </c>
      <c r="C5" s="66" t="s">
        <v>3</v>
      </c>
      <c r="D5" s="65" t="str">
        <f>L8</f>
        <v>Bednářová</v>
      </c>
      <c r="E5" s="67">
        <v>2</v>
      </c>
      <c r="F5" s="67" t="s">
        <v>5</v>
      </c>
      <c r="G5" s="67">
        <v>0</v>
      </c>
      <c r="H5" s="67">
        <v>22</v>
      </c>
      <c r="I5" s="67" t="s">
        <v>5</v>
      </c>
      <c r="J5" s="67">
        <v>10</v>
      </c>
      <c r="K5" s="83"/>
      <c r="L5" s="119" t="s">
        <v>147</v>
      </c>
      <c r="M5" s="67">
        <f>SUM(H5,H8,J10)</f>
        <v>66</v>
      </c>
      <c r="N5" s="82" t="s">
        <v>5</v>
      </c>
      <c r="O5" s="67">
        <f>SUM(J5,J8,H10)</f>
        <v>26</v>
      </c>
      <c r="P5" s="67">
        <f>M5-O5</f>
        <v>40</v>
      </c>
      <c r="Q5" s="67">
        <f>SUM(E5,E8,G10)</f>
        <v>6</v>
      </c>
      <c r="R5" s="67">
        <f>Q5+(P5/100)</f>
        <v>6.4</v>
      </c>
      <c r="S5" s="67">
        <f>RANK(R5,$R$5:$R$8,0)</f>
        <v>1</v>
      </c>
      <c r="U5" s="62"/>
      <c r="V5" s="72"/>
      <c r="W5" s="73"/>
      <c r="X5" s="71"/>
      <c r="Y5" s="71"/>
      <c r="Z5" s="42"/>
      <c r="AA5" s="42"/>
      <c r="AB5" s="43"/>
      <c r="AC5" s="43"/>
    </row>
    <row r="6" spans="1:29" ht="15.75">
      <c r="A6" s="62">
        <v>36</v>
      </c>
      <c r="B6" s="65" t="str">
        <f>L6</f>
        <v>Hrubá</v>
      </c>
      <c r="C6" s="66" t="s">
        <v>3</v>
      </c>
      <c r="D6" s="65" t="str">
        <f>L7</f>
        <v>Trněná</v>
      </c>
      <c r="E6" s="67">
        <v>1</v>
      </c>
      <c r="F6" s="67" t="s">
        <v>5</v>
      </c>
      <c r="G6" s="67">
        <v>1</v>
      </c>
      <c r="H6" s="67">
        <v>20</v>
      </c>
      <c r="I6" s="67" t="s">
        <v>5</v>
      </c>
      <c r="J6" s="67">
        <v>20</v>
      </c>
      <c r="K6" s="83"/>
      <c r="L6" s="114" t="s">
        <v>148</v>
      </c>
      <c r="M6" s="67">
        <f>SUM(H6,J8,H9)</f>
        <v>44</v>
      </c>
      <c r="N6" s="67" t="s">
        <v>5</v>
      </c>
      <c r="O6" s="67">
        <f>SUM(J6,H8,J9)</f>
        <v>64</v>
      </c>
      <c r="P6" s="67">
        <f t="shared" ref="P6:P8" si="0">M6-O6</f>
        <v>-20</v>
      </c>
      <c r="Q6" s="67">
        <f>SUM(E6,G8,E9)</f>
        <v>1</v>
      </c>
      <c r="R6" s="67">
        <f t="shared" ref="R6:R8" si="1">Q6+(P6/100)</f>
        <v>0.8</v>
      </c>
      <c r="S6" s="67">
        <f t="shared" ref="S6:S8" si="2">RANK(R6,$R$5:$R$8,0)</f>
        <v>3</v>
      </c>
      <c r="U6" s="62"/>
      <c r="V6" s="72"/>
      <c r="W6" s="74"/>
      <c r="X6" s="71"/>
      <c r="Y6" s="71"/>
      <c r="Z6" s="42"/>
      <c r="AA6" s="42"/>
      <c r="AB6" s="43"/>
      <c r="AC6" s="43"/>
    </row>
    <row r="7" spans="1:29" ht="15.75">
      <c r="A7" s="62">
        <v>111</v>
      </c>
      <c r="B7" s="65" t="str">
        <f>L8</f>
        <v>Bednářová</v>
      </c>
      <c r="C7" s="66" t="s">
        <v>3</v>
      </c>
      <c r="D7" s="65" t="str">
        <f>L7</f>
        <v>Trněná</v>
      </c>
      <c r="E7" s="67">
        <v>2</v>
      </c>
      <c r="F7" s="67" t="s">
        <v>5</v>
      </c>
      <c r="G7" s="67">
        <v>0</v>
      </c>
      <c r="H7" s="67">
        <v>22</v>
      </c>
      <c r="I7" s="67" t="s">
        <v>5</v>
      </c>
      <c r="J7" s="67">
        <v>7</v>
      </c>
      <c r="K7" s="83"/>
      <c r="L7" s="28" t="s">
        <v>149</v>
      </c>
      <c r="M7" s="67">
        <f>SUM(J6,J7,H10)</f>
        <v>34</v>
      </c>
      <c r="N7" s="67" t="s">
        <v>5</v>
      </c>
      <c r="O7" s="67">
        <f>SUM(H6,H7,J10)</f>
        <v>64</v>
      </c>
      <c r="P7" s="67">
        <f t="shared" si="0"/>
        <v>-30</v>
      </c>
      <c r="Q7" s="67">
        <f>SUM(G6,G7,E10)</f>
        <v>1</v>
      </c>
      <c r="R7" s="67">
        <f t="shared" si="1"/>
        <v>0.7</v>
      </c>
      <c r="S7" s="67">
        <f t="shared" si="2"/>
        <v>4</v>
      </c>
      <c r="U7" s="62"/>
      <c r="V7" s="72"/>
      <c r="W7" s="89"/>
      <c r="X7" s="141" t="str">
        <f>V4</f>
        <v>Kusá</v>
      </c>
      <c r="Y7" s="142"/>
      <c r="Z7" s="42"/>
      <c r="AA7" s="42"/>
      <c r="AB7" s="43"/>
      <c r="AC7" s="43"/>
    </row>
    <row r="8" spans="1:29" ht="15.75">
      <c r="A8" s="62">
        <v>112</v>
      </c>
      <c r="B8" s="65" t="str">
        <f>L5</f>
        <v>Kusá</v>
      </c>
      <c r="C8" s="66" t="s">
        <v>3</v>
      </c>
      <c r="D8" s="65" t="str">
        <f>L6</f>
        <v>Hrubá</v>
      </c>
      <c r="E8" s="67">
        <v>2</v>
      </c>
      <c r="F8" s="67" t="s">
        <v>5</v>
      </c>
      <c r="G8" s="67">
        <v>0</v>
      </c>
      <c r="H8" s="67">
        <v>22</v>
      </c>
      <c r="I8" s="67" t="s">
        <v>5</v>
      </c>
      <c r="J8" s="67">
        <v>9</v>
      </c>
      <c r="K8" s="83"/>
      <c r="L8" s="113" t="s">
        <v>150</v>
      </c>
      <c r="M8" s="67">
        <f>SUM(J5,H7,J9)</f>
        <v>54</v>
      </c>
      <c r="N8" s="67" t="s">
        <v>5</v>
      </c>
      <c r="O8" s="67">
        <f>SUM(H5,J7,H9)</f>
        <v>44</v>
      </c>
      <c r="P8" s="67">
        <f t="shared" si="0"/>
        <v>10</v>
      </c>
      <c r="Q8" s="67">
        <f>SUM(G5,E7,G9)</f>
        <v>4</v>
      </c>
      <c r="R8" s="67">
        <f t="shared" si="1"/>
        <v>4.0999999999999996</v>
      </c>
      <c r="S8" s="67">
        <f t="shared" si="2"/>
        <v>2</v>
      </c>
      <c r="U8" s="62"/>
      <c r="V8" s="72"/>
      <c r="W8" s="74"/>
      <c r="X8" s="75"/>
      <c r="Y8" s="76"/>
      <c r="Z8" s="42"/>
      <c r="AA8" s="42"/>
      <c r="AB8" s="43"/>
      <c r="AC8" s="43"/>
    </row>
    <row r="9" spans="1:29" ht="15.75">
      <c r="A9" s="62">
        <v>179</v>
      </c>
      <c r="B9" s="65" t="str">
        <f>L6</f>
        <v>Hrubá</v>
      </c>
      <c r="C9" s="66" t="s">
        <v>3</v>
      </c>
      <c r="D9" s="65" t="str">
        <f>L8</f>
        <v>Bednářová</v>
      </c>
      <c r="E9" s="67">
        <v>0</v>
      </c>
      <c r="F9" s="67" t="s">
        <v>5</v>
      </c>
      <c r="G9" s="67">
        <v>2</v>
      </c>
      <c r="H9" s="67">
        <v>15</v>
      </c>
      <c r="I9" s="67" t="s">
        <v>5</v>
      </c>
      <c r="J9" s="67">
        <v>22</v>
      </c>
      <c r="K9" s="83"/>
      <c r="L9" s="84"/>
      <c r="M9" s="38">
        <f>SUM(M5:M8)</f>
        <v>198</v>
      </c>
      <c r="N9" s="39">
        <f>M9-O9</f>
        <v>0</v>
      </c>
      <c r="O9" s="38">
        <f>SUM(O5:O8)</f>
        <v>198</v>
      </c>
      <c r="P9" s="82"/>
      <c r="Q9" s="82"/>
      <c r="R9" s="82"/>
      <c r="S9" s="82"/>
      <c r="U9" s="62"/>
      <c r="V9" s="72"/>
      <c r="W9" s="74"/>
      <c r="X9" s="71"/>
      <c r="Y9" s="77"/>
      <c r="Z9" s="42"/>
      <c r="AA9" s="42"/>
      <c r="AB9" s="43"/>
      <c r="AC9" s="43"/>
    </row>
    <row r="10" spans="1:29" ht="15.75">
      <c r="A10" s="62">
        <v>180</v>
      </c>
      <c r="B10" s="65" t="str">
        <f>L7</f>
        <v>Trněná</v>
      </c>
      <c r="C10" s="66" t="s">
        <v>3</v>
      </c>
      <c r="D10" s="65" t="str">
        <f>L5</f>
        <v>Kusá</v>
      </c>
      <c r="E10" s="67">
        <v>0</v>
      </c>
      <c r="F10" s="67" t="s">
        <v>5</v>
      </c>
      <c r="G10" s="67">
        <v>2</v>
      </c>
      <c r="H10" s="67">
        <v>7</v>
      </c>
      <c r="I10" s="67" t="s">
        <v>5</v>
      </c>
      <c r="J10" s="67">
        <v>22</v>
      </c>
      <c r="K10" s="83"/>
      <c r="L10" s="84"/>
      <c r="M10" s="82"/>
      <c r="N10" s="82"/>
      <c r="O10" s="82"/>
      <c r="P10" s="82"/>
      <c r="Q10" s="82"/>
      <c r="R10" s="82"/>
      <c r="S10" s="82"/>
      <c r="U10" s="62" t="s">
        <v>43</v>
      </c>
      <c r="V10" s="142" t="str">
        <f>IF(S36=2,L36,IF(S37=2,L37,IF(S38=2,L38,IF(S39=2,L39,IF(S40=2,L40,"NEODEHRÁNO")))))</f>
        <v>Stehnová</v>
      </c>
      <c r="W10" s="143"/>
      <c r="X10" s="71"/>
      <c r="Y10" s="77"/>
      <c r="Z10" s="42"/>
      <c r="AA10" s="42"/>
      <c r="AB10" s="43"/>
      <c r="AC10" s="43"/>
    </row>
    <row r="11" spans="1:29" ht="15.75">
      <c r="B11" s="65"/>
      <c r="C11" s="66"/>
      <c r="D11" s="65"/>
      <c r="E11" s="67"/>
      <c r="F11" s="67"/>
      <c r="G11" s="67"/>
      <c r="H11" s="67"/>
      <c r="I11" s="67"/>
      <c r="J11" s="67"/>
      <c r="K11" s="83"/>
      <c r="L11" s="84"/>
      <c r="M11" s="82"/>
      <c r="N11" s="82"/>
      <c r="O11" s="82"/>
      <c r="P11" s="82"/>
      <c r="Q11" s="82"/>
      <c r="R11" s="82"/>
      <c r="S11" s="82"/>
      <c r="U11" s="62"/>
      <c r="V11" s="72"/>
      <c r="W11" s="78"/>
      <c r="X11" s="79"/>
      <c r="Y11" s="77"/>
      <c r="Z11" s="42"/>
      <c r="AA11" s="42"/>
      <c r="AB11" s="43"/>
      <c r="AC11" s="43"/>
    </row>
    <row r="12" spans="1:29" ht="15.75">
      <c r="B12" s="65"/>
      <c r="C12" s="66"/>
      <c r="D12" s="65"/>
      <c r="E12" s="67"/>
      <c r="F12" s="67"/>
      <c r="G12" s="67"/>
      <c r="H12" s="67"/>
      <c r="I12" s="67"/>
      <c r="J12" s="67"/>
      <c r="K12" s="83"/>
      <c r="L12" s="35" t="s">
        <v>14</v>
      </c>
      <c r="M12" s="163"/>
      <c r="N12" s="163"/>
      <c r="O12" s="163"/>
      <c r="P12" s="82"/>
      <c r="Q12" s="82"/>
      <c r="R12" s="82"/>
      <c r="S12" s="82"/>
      <c r="U12" s="62"/>
      <c r="V12" s="72"/>
      <c r="W12" s="80"/>
      <c r="X12" s="79"/>
      <c r="Y12" s="77"/>
      <c r="Z12" s="42"/>
      <c r="AA12" s="42"/>
      <c r="AB12" s="43"/>
      <c r="AC12" s="43"/>
    </row>
    <row r="13" spans="1:29" ht="15.75">
      <c r="B13" s="65"/>
      <c r="C13" s="66"/>
      <c r="D13" s="65"/>
      <c r="E13" s="67"/>
      <c r="F13" s="67"/>
      <c r="G13" s="67"/>
      <c r="H13" s="67"/>
      <c r="I13" s="67"/>
      <c r="J13" s="67"/>
      <c r="K13" s="83"/>
      <c r="L13" s="67" t="s">
        <v>9</v>
      </c>
      <c r="M13" s="162" t="s">
        <v>10</v>
      </c>
      <c r="N13" s="162"/>
      <c r="O13" s="162"/>
      <c r="P13" s="87" t="s">
        <v>11</v>
      </c>
      <c r="Q13" s="67" t="s">
        <v>12</v>
      </c>
      <c r="R13" s="67" t="s">
        <v>13</v>
      </c>
      <c r="S13" s="67" t="s">
        <v>0</v>
      </c>
      <c r="U13" s="196" t="str">
        <f>V16</f>
        <v>Mikelová</v>
      </c>
      <c r="V13" s="196"/>
      <c r="W13" s="154"/>
      <c r="X13" s="154"/>
      <c r="Y13" s="77"/>
      <c r="Z13" s="155" t="str">
        <f>X19</f>
        <v>Brejchová</v>
      </c>
      <c r="AA13" s="161"/>
      <c r="AB13" s="43"/>
      <c r="AC13" s="43"/>
    </row>
    <row r="14" spans="1:29" ht="15.75">
      <c r="A14" s="62">
        <v>37</v>
      </c>
      <c r="B14" s="65" t="str">
        <f>L14</f>
        <v>Mikelová</v>
      </c>
      <c r="C14" s="66" t="s">
        <v>3</v>
      </c>
      <c r="D14" s="65" t="str">
        <f>L17</f>
        <v>Šmídová</v>
      </c>
      <c r="E14" s="67">
        <v>2</v>
      </c>
      <c r="F14" s="67" t="s">
        <v>5</v>
      </c>
      <c r="G14" s="67">
        <v>0</v>
      </c>
      <c r="H14" s="67">
        <v>22</v>
      </c>
      <c r="I14" s="67" t="s">
        <v>5</v>
      </c>
      <c r="J14" s="67">
        <v>11</v>
      </c>
      <c r="K14" s="83"/>
      <c r="L14" s="28" t="s">
        <v>151</v>
      </c>
      <c r="M14" s="67">
        <f>SUM(H14,H17,J19)</f>
        <v>66</v>
      </c>
      <c r="N14" s="82" t="s">
        <v>5</v>
      </c>
      <c r="O14" s="67">
        <f>SUM(J14,J17,H19)</f>
        <v>26</v>
      </c>
      <c r="P14" s="67">
        <f>M14-O14</f>
        <v>40</v>
      </c>
      <c r="Q14" s="67">
        <f>SUM(E14,E17,G19)</f>
        <v>6</v>
      </c>
      <c r="R14" s="67">
        <f>Q14+(P14/100)</f>
        <v>6.4</v>
      </c>
      <c r="S14" s="67">
        <f>RANK(R14,$R$14:$R$17,0)</f>
        <v>1</v>
      </c>
      <c r="U14" s="153" t="s">
        <v>96</v>
      </c>
      <c r="V14" s="153"/>
      <c r="W14" s="157"/>
      <c r="X14" s="157"/>
      <c r="Y14" s="77"/>
      <c r="Z14" s="158"/>
      <c r="AA14" s="160"/>
      <c r="AB14" s="43"/>
      <c r="AC14" s="43"/>
    </row>
    <row r="15" spans="1:29" ht="15.75">
      <c r="A15" s="62">
        <v>38</v>
      </c>
      <c r="B15" s="65" t="str">
        <f>L15</f>
        <v>Pešatová</v>
      </c>
      <c r="C15" s="66" t="s">
        <v>3</v>
      </c>
      <c r="D15" s="65" t="str">
        <f>L16</f>
        <v>Ledvinková</v>
      </c>
      <c r="E15" s="67">
        <v>0</v>
      </c>
      <c r="F15" s="67" t="s">
        <v>5</v>
      </c>
      <c r="G15" s="67">
        <v>2</v>
      </c>
      <c r="H15" s="67">
        <v>4</v>
      </c>
      <c r="I15" s="67" t="s">
        <v>5</v>
      </c>
      <c r="J15" s="67">
        <v>22</v>
      </c>
      <c r="K15" s="83"/>
      <c r="L15" s="125" t="s">
        <v>152</v>
      </c>
      <c r="M15" s="67">
        <f>SUM(H15,J17,H18)</f>
        <v>25</v>
      </c>
      <c r="N15" s="67" t="s">
        <v>5</v>
      </c>
      <c r="O15" s="67">
        <f>SUM(J15,H17,J18)</f>
        <v>66</v>
      </c>
      <c r="P15" s="67">
        <f t="shared" ref="P15:P17" si="3">M15-O15</f>
        <v>-41</v>
      </c>
      <c r="Q15" s="67">
        <f>SUM(E15,G17,E18)</f>
        <v>0</v>
      </c>
      <c r="R15" s="67">
        <f t="shared" ref="R15:R17" si="4">Q15+(P15/100)</f>
        <v>-0.41</v>
      </c>
      <c r="S15" s="67">
        <f t="shared" ref="S15:S17" si="5">RANK(R15,$R$14:$R$17,0)</f>
        <v>4</v>
      </c>
      <c r="U15" s="62"/>
      <c r="V15" s="72"/>
      <c r="W15" s="72"/>
      <c r="X15" s="71"/>
      <c r="Y15" s="77"/>
      <c r="Z15" s="53"/>
      <c r="AA15" s="54"/>
      <c r="AB15" s="43"/>
      <c r="AC15" s="43"/>
    </row>
    <row r="16" spans="1:29" ht="15.75">
      <c r="A16" s="62">
        <v>113</v>
      </c>
      <c r="B16" s="65" t="str">
        <f>L17</f>
        <v>Šmídová</v>
      </c>
      <c r="C16" s="66" t="s">
        <v>3</v>
      </c>
      <c r="D16" s="65" t="str">
        <f>L16</f>
        <v>Ledvinková</v>
      </c>
      <c r="E16" s="67">
        <v>1</v>
      </c>
      <c r="F16" s="67" t="s">
        <v>5</v>
      </c>
      <c r="G16" s="67">
        <v>1</v>
      </c>
      <c r="H16" s="67">
        <v>21</v>
      </c>
      <c r="I16" s="67" t="s">
        <v>5</v>
      </c>
      <c r="J16" s="67">
        <v>16</v>
      </c>
      <c r="K16" s="83"/>
      <c r="L16" s="28" t="s">
        <v>121</v>
      </c>
      <c r="M16" s="67">
        <f>SUM(J15,J16,H19)</f>
        <v>46</v>
      </c>
      <c r="N16" s="67" t="s">
        <v>5</v>
      </c>
      <c r="O16" s="67">
        <f>SUM(H15,H16,J19)</f>
        <v>47</v>
      </c>
      <c r="P16" s="67">
        <f t="shared" si="3"/>
        <v>-1</v>
      </c>
      <c r="Q16" s="67">
        <f>SUM(G15,G16,E19)</f>
        <v>3</v>
      </c>
      <c r="R16" s="67">
        <f t="shared" si="4"/>
        <v>2.99</v>
      </c>
      <c r="S16" s="67">
        <f t="shared" si="5"/>
        <v>3</v>
      </c>
      <c r="U16" s="62" t="s">
        <v>19</v>
      </c>
      <c r="V16" s="142" t="str">
        <f>IF(S14=1,L14,IF(S15=1,L15,IF(S16=1,L16,IF(S17=1,L17,"NEODEHRÁNO"))))</f>
        <v>Mikelová</v>
      </c>
      <c r="W16" s="142"/>
      <c r="X16" s="71"/>
      <c r="Y16" s="77"/>
      <c r="Z16" s="53"/>
      <c r="AA16" s="54"/>
      <c r="AB16" s="43"/>
      <c r="AC16" s="43"/>
    </row>
    <row r="17" spans="1:29" ht="15.75">
      <c r="A17" s="62">
        <v>114</v>
      </c>
      <c r="B17" s="65" t="str">
        <f>L14</f>
        <v>Mikelová</v>
      </c>
      <c r="C17" s="66" t="s">
        <v>3</v>
      </c>
      <c r="D17" s="65" t="str">
        <f>L15</f>
        <v>Pešatová</v>
      </c>
      <c r="E17" s="67">
        <v>2</v>
      </c>
      <c r="F17" s="67" t="s">
        <v>5</v>
      </c>
      <c r="G17" s="67">
        <v>0</v>
      </c>
      <c r="H17" s="67">
        <v>22</v>
      </c>
      <c r="I17" s="67" t="s">
        <v>5</v>
      </c>
      <c r="J17" s="67">
        <v>7</v>
      </c>
      <c r="K17" s="83"/>
      <c r="L17" s="114" t="s">
        <v>153</v>
      </c>
      <c r="M17" s="67">
        <f>SUM(J14,H16,J18)</f>
        <v>54</v>
      </c>
      <c r="N17" s="67" t="s">
        <v>5</v>
      </c>
      <c r="O17" s="67">
        <f>SUM(H14,J16,H18)</f>
        <v>52</v>
      </c>
      <c r="P17" s="67">
        <f t="shared" si="3"/>
        <v>2</v>
      </c>
      <c r="Q17" s="67">
        <f>SUM(G14,E16,G18)</f>
        <v>3</v>
      </c>
      <c r="R17" s="67">
        <f t="shared" si="4"/>
        <v>3.02</v>
      </c>
      <c r="S17" s="67">
        <f t="shared" si="5"/>
        <v>2</v>
      </c>
      <c r="U17" s="62"/>
      <c r="V17" s="72"/>
      <c r="W17" s="73"/>
      <c r="X17" s="71"/>
      <c r="Y17" s="77"/>
      <c r="Z17" s="53"/>
      <c r="AA17" s="54"/>
      <c r="AB17" s="43"/>
      <c r="AC17" s="43"/>
    </row>
    <row r="18" spans="1:29" ht="15.75">
      <c r="A18" s="62">
        <v>181</v>
      </c>
      <c r="B18" s="65" t="str">
        <f>L15</f>
        <v>Pešatová</v>
      </c>
      <c r="C18" s="66" t="s">
        <v>3</v>
      </c>
      <c r="D18" s="65" t="str">
        <f>L17</f>
        <v>Šmídová</v>
      </c>
      <c r="E18" s="67">
        <v>0</v>
      </c>
      <c r="F18" s="67" t="s">
        <v>5</v>
      </c>
      <c r="G18" s="67">
        <v>2</v>
      </c>
      <c r="H18" s="67">
        <v>14</v>
      </c>
      <c r="I18" s="67" t="s">
        <v>5</v>
      </c>
      <c r="J18" s="67">
        <v>22</v>
      </c>
      <c r="K18" s="83"/>
      <c r="L18" s="84"/>
      <c r="M18" s="38">
        <f>SUM(M14:M17)</f>
        <v>191</v>
      </c>
      <c r="N18" s="39">
        <f>M18-O18</f>
        <v>0</v>
      </c>
      <c r="O18" s="38">
        <f>SUM(O14:O17)</f>
        <v>191</v>
      </c>
      <c r="P18" s="82"/>
      <c r="Q18" s="82"/>
      <c r="R18" s="82"/>
      <c r="S18" s="82"/>
      <c r="U18" s="62"/>
      <c r="V18" s="72"/>
      <c r="W18" s="74"/>
      <c r="X18" s="71"/>
      <c r="Y18" s="77"/>
      <c r="Z18" s="53"/>
      <c r="AA18" s="54"/>
      <c r="AB18" s="43"/>
      <c r="AC18" s="43"/>
    </row>
    <row r="19" spans="1:29" ht="15.75">
      <c r="A19" s="62">
        <v>182</v>
      </c>
      <c r="B19" s="65" t="str">
        <f>L16</f>
        <v>Ledvinková</v>
      </c>
      <c r="C19" s="66" t="s">
        <v>3</v>
      </c>
      <c r="D19" s="65" t="str">
        <f>L14</f>
        <v>Mikelová</v>
      </c>
      <c r="E19" s="67">
        <v>0</v>
      </c>
      <c r="F19" s="67" t="s">
        <v>5</v>
      </c>
      <c r="G19" s="67">
        <v>2</v>
      </c>
      <c r="H19" s="67">
        <v>8</v>
      </c>
      <c r="I19" s="67" t="s">
        <v>5</v>
      </c>
      <c r="J19" s="67">
        <v>22</v>
      </c>
      <c r="K19" s="83"/>
      <c r="L19" s="84"/>
      <c r="M19" s="82"/>
      <c r="N19" s="82"/>
      <c r="O19" s="82"/>
      <c r="P19" s="82"/>
      <c r="Q19" s="82"/>
      <c r="R19" s="82"/>
      <c r="S19" s="82"/>
      <c r="U19" s="62"/>
      <c r="V19" s="72"/>
      <c r="W19" s="74"/>
      <c r="X19" s="147" t="str">
        <f>V22</f>
        <v>Brejchová</v>
      </c>
      <c r="Y19" s="148"/>
      <c r="Z19" s="53"/>
      <c r="AA19" s="54"/>
      <c r="AB19" s="43"/>
      <c r="AC19" s="43"/>
    </row>
    <row r="20" spans="1:29" ht="15.75">
      <c r="B20" s="65"/>
      <c r="C20" s="65"/>
      <c r="D20" s="65"/>
      <c r="E20" s="65"/>
      <c r="F20" s="65"/>
      <c r="G20" s="65"/>
      <c r="H20" s="65"/>
      <c r="I20" s="65"/>
      <c r="J20" s="65"/>
      <c r="U20" s="62"/>
      <c r="V20" s="72"/>
      <c r="W20" s="74"/>
      <c r="X20" s="75"/>
      <c r="Y20" s="81"/>
      <c r="Z20" s="53"/>
      <c r="AA20" s="54"/>
      <c r="AB20" s="43"/>
      <c r="AC20" s="43"/>
    </row>
    <row r="21" spans="1:29" ht="15.75">
      <c r="B21" s="65"/>
      <c r="C21" s="66"/>
      <c r="D21" s="65"/>
      <c r="E21" s="66"/>
      <c r="F21" s="66"/>
      <c r="G21" s="66"/>
      <c r="H21" s="66"/>
      <c r="I21" s="66"/>
      <c r="J21" s="66"/>
      <c r="L21" s="18" t="s">
        <v>27</v>
      </c>
      <c r="M21" s="137"/>
      <c r="N21" s="137"/>
      <c r="O21" s="137"/>
      <c r="P21" s="62"/>
      <c r="Q21" s="62"/>
      <c r="R21" s="62"/>
      <c r="S21" s="62"/>
      <c r="U21" s="62"/>
      <c r="V21" s="72"/>
      <c r="W21" s="74"/>
      <c r="X21" s="71"/>
      <c r="Y21" s="79"/>
      <c r="Z21" s="53"/>
      <c r="AA21" s="54"/>
      <c r="AB21" s="43"/>
      <c r="AC21" s="43"/>
    </row>
    <row r="22" spans="1:29" ht="15.75">
      <c r="B22" s="65"/>
      <c r="C22" s="66"/>
      <c r="D22" s="65"/>
      <c r="E22" s="66"/>
      <c r="F22" s="66"/>
      <c r="G22" s="66"/>
      <c r="H22" s="66"/>
      <c r="I22" s="66"/>
      <c r="J22" s="66"/>
      <c r="L22" s="67" t="s">
        <v>9</v>
      </c>
      <c r="M22" s="139" t="s">
        <v>10</v>
      </c>
      <c r="N22" s="139"/>
      <c r="O22" s="139"/>
      <c r="P22" s="69" t="s">
        <v>11</v>
      </c>
      <c r="Q22" s="66" t="s">
        <v>12</v>
      </c>
      <c r="R22" s="66" t="s">
        <v>13</v>
      </c>
      <c r="S22" s="66" t="s">
        <v>0</v>
      </c>
      <c r="U22" s="70" t="s">
        <v>34</v>
      </c>
      <c r="V22" s="142" t="str">
        <f>IF(S23=2,L23,IF(S24=2,L24,IF(S25=2,L25,IF(S26=2,L26,IF(S27=2,L27,"NEODEHRÁNO")))))</f>
        <v>Brejchová</v>
      </c>
      <c r="W22" s="143"/>
      <c r="X22" s="71"/>
      <c r="Y22" s="71"/>
      <c r="Z22" s="53"/>
      <c r="AA22" s="54"/>
      <c r="AB22" s="43"/>
      <c r="AC22" s="43"/>
    </row>
    <row r="23" spans="1:29" ht="15.75">
      <c r="A23" s="62">
        <v>1</v>
      </c>
      <c r="B23" s="65" t="str">
        <f>L23</f>
        <v>Brejchová</v>
      </c>
      <c r="C23" s="66" t="s">
        <v>3</v>
      </c>
      <c r="D23" s="65" t="str">
        <f>L27</f>
        <v>Schořová</v>
      </c>
      <c r="E23" s="67">
        <v>1</v>
      </c>
      <c r="F23" s="67" t="s">
        <v>5</v>
      </c>
      <c r="G23" s="67">
        <v>1</v>
      </c>
      <c r="H23" s="67">
        <v>21</v>
      </c>
      <c r="I23" s="67" t="s">
        <v>5</v>
      </c>
      <c r="J23" s="67">
        <v>14</v>
      </c>
      <c r="L23" s="114" t="s">
        <v>154</v>
      </c>
      <c r="M23" s="66">
        <f>SUM(H23,H26,H28,H31)</f>
        <v>83</v>
      </c>
      <c r="N23" s="62" t="s">
        <v>5</v>
      </c>
      <c r="O23" s="66">
        <f>SUM(J23,J26,J28,J31)</f>
        <v>38</v>
      </c>
      <c r="P23" s="66">
        <f>M23-O23</f>
        <v>45</v>
      </c>
      <c r="Q23" s="66">
        <f>SUM(E23,E26,E28,E31)</f>
        <v>6</v>
      </c>
      <c r="R23" s="66">
        <f>Q23+(P23/100)</f>
        <v>6.45</v>
      </c>
      <c r="S23" s="66">
        <f>RANK(R23,$R$23:$R$27,0)</f>
        <v>2</v>
      </c>
      <c r="U23" s="62"/>
      <c r="V23" s="43"/>
      <c r="W23" s="43"/>
      <c r="X23" s="43"/>
      <c r="Y23" s="43"/>
      <c r="Z23" s="56"/>
      <c r="AA23" s="57"/>
      <c r="AB23" s="43"/>
      <c r="AC23" s="43"/>
    </row>
    <row r="24" spans="1:29" ht="15.75">
      <c r="A24" s="62">
        <v>2</v>
      </c>
      <c r="B24" s="65" t="str">
        <f>L24</f>
        <v>Klailová</v>
      </c>
      <c r="C24" s="66" t="s">
        <v>3</v>
      </c>
      <c r="D24" s="65" t="str">
        <f>L26</f>
        <v>Daňková</v>
      </c>
      <c r="E24" s="67">
        <v>2</v>
      </c>
      <c r="F24" s="67" t="s">
        <v>5</v>
      </c>
      <c r="G24" s="67">
        <v>0</v>
      </c>
      <c r="H24" s="67">
        <v>22</v>
      </c>
      <c r="I24" s="67" t="s">
        <v>5</v>
      </c>
      <c r="J24" s="67">
        <v>8</v>
      </c>
      <c r="L24" s="123" t="s">
        <v>155</v>
      </c>
      <c r="M24" s="66">
        <f>SUM(H24,H27,H29,J31)</f>
        <v>82</v>
      </c>
      <c r="N24" s="66" t="s">
        <v>5</v>
      </c>
      <c r="O24" s="66">
        <f>SUM(J24,J27,H31,J29)</f>
        <v>46</v>
      </c>
      <c r="P24" s="66">
        <f t="shared" ref="P24:P27" si="6">M24-O24</f>
        <v>36</v>
      </c>
      <c r="Q24" s="66">
        <f>SUM(E24,E27,E29,G31)</f>
        <v>7</v>
      </c>
      <c r="R24" s="66">
        <f t="shared" ref="R24:R27" si="7">Q24+(P24/100)</f>
        <v>7.36</v>
      </c>
      <c r="S24" s="68">
        <f t="shared" ref="S24:S27" si="8">RANK(R24,$R$23:$R$27,0)</f>
        <v>1</v>
      </c>
      <c r="U24" s="62"/>
      <c r="V24" s="43"/>
      <c r="W24" s="43"/>
      <c r="X24" s="43"/>
      <c r="Y24" s="43"/>
      <c r="Z24" s="56"/>
      <c r="AA24" s="57"/>
      <c r="AB24" s="43"/>
      <c r="AC24" s="43"/>
    </row>
    <row r="25" spans="1:29" ht="15.75">
      <c r="A25" s="62">
        <v>39</v>
      </c>
      <c r="B25" s="65" t="str">
        <f>L25</f>
        <v>Melíšková</v>
      </c>
      <c r="C25" s="66" t="s">
        <v>3</v>
      </c>
      <c r="D25" s="65" t="str">
        <f>L27</f>
        <v>Schořová</v>
      </c>
      <c r="E25" s="67">
        <v>0</v>
      </c>
      <c r="F25" s="67" t="s">
        <v>5</v>
      </c>
      <c r="G25" s="67">
        <v>2</v>
      </c>
      <c r="H25" s="67">
        <v>9</v>
      </c>
      <c r="I25" s="67" t="s">
        <v>5</v>
      </c>
      <c r="J25" s="67">
        <v>22</v>
      </c>
      <c r="L25" s="123" t="s">
        <v>156</v>
      </c>
      <c r="M25" s="66">
        <f>SUM(H32,H25,J28,J29)</f>
        <v>41</v>
      </c>
      <c r="N25" s="66" t="s">
        <v>5</v>
      </c>
      <c r="O25" s="66">
        <f>SUM(J25,J32,H29,H28)</f>
        <v>88</v>
      </c>
      <c r="P25" s="66">
        <f t="shared" si="6"/>
        <v>-47</v>
      </c>
      <c r="Q25" s="66">
        <f>SUM(E25,E32,G29,G28)</f>
        <v>0</v>
      </c>
      <c r="R25" s="66">
        <f t="shared" si="7"/>
        <v>-0.47</v>
      </c>
      <c r="S25" s="68">
        <f t="shared" si="8"/>
        <v>5</v>
      </c>
      <c r="U25" s="62"/>
      <c r="V25" s="43"/>
      <c r="W25" s="43"/>
      <c r="X25" s="43"/>
      <c r="Y25" s="151"/>
      <c r="Z25" s="151"/>
      <c r="AA25" s="57"/>
      <c r="AB25" s="198" t="str">
        <f>Z13</f>
        <v>Brejchová</v>
      </c>
      <c r="AC25" s="197"/>
    </row>
    <row r="26" spans="1:29" ht="15.75">
      <c r="A26" s="62">
        <v>40</v>
      </c>
      <c r="B26" s="65" t="str">
        <f>L23</f>
        <v>Brejchová</v>
      </c>
      <c r="C26" s="66" t="s">
        <v>3</v>
      </c>
      <c r="D26" s="65" t="str">
        <f>L26</f>
        <v>Daňková</v>
      </c>
      <c r="E26" s="67">
        <v>2</v>
      </c>
      <c r="F26" s="67" t="s">
        <v>5</v>
      </c>
      <c r="G26" s="67">
        <v>0</v>
      </c>
      <c r="H26" s="67">
        <v>22</v>
      </c>
      <c r="I26" s="67" t="s">
        <v>5</v>
      </c>
      <c r="J26" s="67">
        <v>2</v>
      </c>
      <c r="L26" s="28" t="s">
        <v>157</v>
      </c>
      <c r="M26" s="66">
        <f>SUM(H30,J24,J26,J32)</f>
        <v>39</v>
      </c>
      <c r="N26" s="66" t="s">
        <v>5</v>
      </c>
      <c r="O26" s="66">
        <f>SUM(H24,H26,H32,J30)</f>
        <v>85</v>
      </c>
      <c r="P26" s="66">
        <f t="shared" si="6"/>
        <v>-46</v>
      </c>
      <c r="Q26" s="66">
        <f>SUM(E30,G24,G26,G32)</f>
        <v>2</v>
      </c>
      <c r="R26" s="66">
        <f t="shared" si="7"/>
        <v>1.54</v>
      </c>
      <c r="S26" s="68">
        <f t="shared" si="8"/>
        <v>4</v>
      </c>
      <c r="U26" s="62"/>
      <c r="V26" s="43"/>
      <c r="W26" s="43"/>
      <c r="X26" s="43"/>
      <c r="Y26" s="150" t="s">
        <v>92</v>
      </c>
      <c r="Z26" s="150"/>
      <c r="AA26" s="57"/>
      <c r="AB26" s="149" t="s">
        <v>24</v>
      </c>
      <c r="AC26" s="150"/>
    </row>
    <row r="27" spans="1:29" ht="15.75">
      <c r="A27" s="62">
        <v>77</v>
      </c>
      <c r="B27" s="65" t="str">
        <f>L24</f>
        <v>Klailová</v>
      </c>
      <c r="C27" s="66" t="s">
        <v>3</v>
      </c>
      <c r="D27" s="65" t="str">
        <f>L27</f>
        <v>Schořová</v>
      </c>
      <c r="E27" s="67">
        <v>2</v>
      </c>
      <c r="F27" s="67" t="s">
        <v>5</v>
      </c>
      <c r="G27" s="67">
        <v>0</v>
      </c>
      <c r="H27" s="67">
        <v>22</v>
      </c>
      <c r="I27" s="67" t="s">
        <v>5</v>
      </c>
      <c r="J27" s="67">
        <v>13</v>
      </c>
      <c r="L27" s="123" t="s">
        <v>158</v>
      </c>
      <c r="M27" s="66">
        <f>SUM(J23,J25,J27,J30)</f>
        <v>71</v>
      </c>
      <c r="N27" s="66" t="s">
        <v>5</v>
      </c>
      <c r="O27" s="66">
        <f>SUM(H23,H25,H27,H30)</f>
        <v>59</v>
      </c>
      <c r="P27" s="66">
        <f t="shared" si="6"/>
        <v>12</v>
      </c>
      <c r="Q27" s="66">
        <f>SUM(G23,G25,G27,G30)</f>
        <v>5</v>
      </c>
      <c r="R27" s="66">
        <f t="shared" si="7"/>
        <v>5.12</v>
      </c>
      <c r="S27" s="68">
        <f t="shared" si="8"/>
        <v>3</v>
      </c>
      <c r="U27" s="62"/>
      <c r="V27" s="43"/>
      <c r="W27" s="43"/>
      <c r="X27" s="43"/>
      <c r="Y27" s="43"/>
      <c r="Z27" s="56"/>
      <c r="AA27" s="57"/>
      <c r="AB27" s="43"/>
      <c r="AC27" s="43"/>
    </row>
    <row r="28" spans="1:29" ht="15.75">
      <c r="A28" s="62">
        <v>78</v>
      </c>
      <c r="B28" s="65" t="str">
        <f>L23</f>
        <v>Brejchová</v>
      </c>
      <c r="C28" s="66" t="s">
        <v>3</v>
      </c>
      <c r="D28" s="65" t="str">
        <f>L25</f>
        <v>Melíšková</v>
      </c>
      <c r="E28" s="67">
        <v>2</v>
      </c>
      <c r="F28" s="67" t="s">
        <v>5</v>
      </c>
      <c r="G28" s="67">
        <v>0</v>
      </c>
      <c r="H28" s="67">
        <v>22</v>
      </c>
      <c r="I28" s="67" t="s">
        <v>5</v>
      </c>
      <c r="J28" s="67">
        <v>6</v>
      </c>
      <c r="L28" s="63"/>
      <c r="M28" s="4">
        <f>SUM(M23:M27)</f>
        <v>316</v>
      </c>
      <c r="N28" s="3">
        <f>M28-O28</f>
        <v>0</v>
      </c>
      <c r="O28" s="4">
        <f>SUM(O23:O27)</f>
        <v>316</v>
      </c>
      <c r="P28" s="62"/>
      <c r="Q28" s="62"/>
      <c r="R28" s="62"/>
      <c r="S28" s="62"/>
      <c r="U28" s="62" t="s">
        <v>17</v>
      </c>
      <c r="V28" s="140" t="str">
        <f>IF(S14=2,L14,IF(S15=2,L15,IF(S16=2,L16,IF(S17=2,L17,"NEODEHRÁNO"))))</f>
        <v>Šmídová</v>
      </c>
      <c r="W28" s="140"/>
      <c r="X28" s="71"/>
      <c r="Y28" s="71"/>
      <c r="Z28" s="53"/>
      <c r="AA28" s="54"/>
      <c r="AB28" s="43"/>
      <c r="AC28" s="43"/>
    </row>
    <row r="29" spans="1:29" ht="15.75">
      <c r="A29" s="62">
        <v>115</v>
      </c>
      <c r="B29" s="65" t="str">
        <f>L24</f>
        <v>Klailová</v>
      </c>
      <c r="C29" s="66" t="s">
        <v>3</v>
      </c>
      <c r="D29" s="65" t="str">
        <f>L25</f>
        <v>Melíšková</v>
      </c>
      <c r="E29" s="67">
        <v>2</v>
      </c>
      <c r="F29" s="67" t="s">
        <v>5</v>
      </c>
      <c r="G29" s="67">
        <v>0</v>
      </c>
      <c r="H29" s="67">
        <v>22</v>
      </c>
      <c r="I29" s="67" t="s">
        <v>5</v>
      </c>
      <c r="J29" s="67">
        <v>7</v>
      </c>
      <c r="L29" s="63"/>
      <c r="M29" s="62"/>
      <c r="N29" s="62"/>
      <c r="O29" s="62"/>
      <c r="P29" s="62"/>
      <c r="Q29" s="62"/>
      <c r="R29" s="62"/>
      <c r="S29" s="62"/>
      <c r="U29" s="62"/>
      <c r="V29" s="72"/>
      <c r="W29" s="73"/>
      <c r="X29" s="71"/>
      <c r="Y29" s="71"/>
      <c r="Z29" s="53"/>
      <c r="AA29" s="54"/>
      <c r="AB29" s="43"/>
      <c r="AC29" s="43"/>
    </row>
    <row r="30" spans="1:29" ht="15.75">
      <c r="A30" s="62">
        <v>116</v>
      </c>
      <c r="B30" s="65" t="str">
        <f>L26</f>
        <v>Daňková</v>
      </c>
      <c r="C30" s="66" t="s">
        <v>3</v>
      </c>
      <c r="D30" s="65" t="str">
        <f>L27</f>
        <v>Schořová</v>
      </c>
      <c r="E30" s="67">
        <v>0</v>
      </c>
      <c r="F30" s="67" t="s">
        <v>5</v>
      </c>
      <c r="G30" s="67">
        <v>2</v>
      </c>
      <c r="H30" s="67">
        <v>7</v>
      </c>
      <c r="I30" s="67" t="s">
        <v>5</v>
      </c>
      <c r="J30" s="67">
        <v>22</v>
      </c>
      <c r="L30" s="63"/>
      <c r="M30" s="62"/>
      <c r="N30" s="62"/>
      <c r="O30" s="62"/>
      <c r="P30" s="62"/>
      <c r="Q30" s="62"/>
      <c r="R30" s="62"/>
      <c r="S30" s="62"/>
      <c r="U30" s="62"/>
      <c r="V30" s="72"/>
      <c r="W30" s="74"/>
      <c r="X30" s="71"/>
      <c r="Y30" s="71"/>
      <c r="Z30" s="53"/>
      <c r="AA30" s="54"/>
      <c r="AB30" s="43"/>
      <c r="AC30" s="43"/>
    </row>
    <row r="31" spans="1:29" ht="15.75">
      <c r="A31" s="62">
        <v>183</v>
      </c>
      <c r="B31" s="65" t="str">
        <f>L23</f>
        <v>Brejchová</v>
      </c>
      <c r="C31" s="66" t="s">
        <v>3</v>
      </c>
      <c r="D31" s="65" t="str">
        <f>L24</f>
        <v>Klailová</v>
      </c>
      <c r="E31" s="67">
        <v>1</v>
      </c>
      <c r="F31" s="67" t="s">
        <v>5</v>
      </c>
      <c r="G31" s="67">
        <v>1</v>
      </c>
      <c r="H31" s="67">
        <v>18</v>
      </c>
      <c r="I31" s="67" t="s">
        <v>5</v>
      </c>
      <c r="J31" s="67">
        <v>16</v>
      </c>
      <c r="U31" s="62"/>
      <c r="V31" s="72"/>
      <c r="W31" s="74"/>
      <c r="X31" s="141" t="str">
        <f>V34</f>
        <v>Klailová</v>
      </c>
      <c r="Y31" s="142"/>
      <c r="Z31" s="53"/>
      <c r="AA31" s="54"/>
      <c r="AB31" s="43"/>
      <c r="AC31" s="43"/>
    </row>
    <row r="32" spans="1:29" ht="15.75">
      <c r="A32" s="62">
        <v>184</v>
      </c>
      <c r="B32" s="65" t="str">
        <f>L25</f>
        <v>Melíšková</v>
      </c>
      <c r="C32" s="66" t="s">
        <v>3</v>
      </c>
      <c r="D32" s="65" t="str">
        <f>L26</f>
        <v>Daňková</v>
      </c>
      <c r="E32" s="67">
        <v>0</v>
      </c>
      <c r="F32" s="67" t="s">
        <v>5</v>
      </c>
      <c r="G32" s="67">
        <v>2</v>
      </c>
      <c r="H32" s="67">
        <v>19</v>
      </c>
      <c r="I32" s="67" t="s">
        <v>5</v>
      </c>
      <c r="J32" s="67">
        <v>22</v>
      </c>
      <c r="U32" s="62"/>
      <c r="V32" s="72"/>
      <c r="W32" s="74"/>
      <c r="X32" s="75"/>
      <c r="Y32" s="76"/>
      <c r="Z32" s="53"/>
      <c r="AA32" s="54"/>
      <c r="AB32" s="43"/>
      <c r="AC32" s="43"/>
    </row>
    <row r="33" spans="1:29" ht="15.75">
      <c r="B33" s="65"/>
      <c r="C33" s="66"/>
      <c r="D33" s="65"/>
      <c r="E33" s="67"/>
      <c r="F33" s="67"/>
      <c r="G33" s="67"/>
      <c r="H33" s="67"/>
      <c r="I33" s="67"/>
      <c r="J33" s="67"/>
      <c r="L33" s="63"/>
      <c r="M33" s="62"/>
      <c r="N33" s="62"/>
      <c r="O33" s="62"/>
      <c r="P33" s="62"/>
      <c r="Q33" s="62"/>
      <c r="R33" s="62"/>
      <c r="S33" s="62"/>
      <c r="U33" s="62"/>
      <c r="V33" s="72"/>
      <c r="W33" s="74"/>
      <c r="X33" s="71"/>
      <c r="Y33" s="77"/>
      <c r="Z33" s="53"/>
      <c r="AA33" s="54"/>
      <c r="AB33" s="43"/>
      <c r="AC33" s="43"/>
    </row>
    <row r="34" spans="1:29" ht="15.75">
      <c r="B34" s="65"/>
      <c r="C34" s="66"/>
      <c r="D34" s="65"/>
      <c r="E34" s="67"/>
      <c r="F34" s="67"/>
      <c r="G34" s="67"/>
      <c r="H34" s="67"/>
      <c r="I34" s="67"/>
      <c r="J34" s="67"/>
      <c r="L34" s="18" t="s">
        <v>29</v>
      </c>
      <c r="M34" s="137"/>
      <c r="N34" s="137"/>
      <c r="O34" s="137"/>
      <c r="P34" s="62"/>
      <c r="Q34" s="62"/>
      <c r="R34" s="62"/>
      <c r="S34" s="62"/>
      <c r="U34" s="62" t="s">
        <v>35</v>
      </c>
      <c r="V34" s="142" t="str">
        <f>IF(S23=1,L23,IF(S24=1,L24,IF(S25=1,L25,IF(S26=1,L26,IF(S27=1,L27,"NEODEHRÁNO")))))</f>
        <v>Klailová</v>
      </c>
      <c r="W34" s="143"/>
      <c r="X34" s="71"/>
      <c r="Y34" s="77"/>
      <c r="Z34" s="53"/>
      <c r="AA34" s="54"/>
      <c r="AB34" s="43"/>
      <c r="AC34" s="43"/>
    </row>
    <row r="35" spans="1:29" ht="15.75">
      <c r="B35" s="65"/>
      <c r="C35" s="66"/>
      <c r="D35" s="65"/>
      <c r="E35" s="67"/>
      <c r="F35" s="67"/>
      <c r="G35" s="67"/>
      <c r="H35" s="67"/>
      <c r="I35" s="67"/>
      <c r="J35" s="67"/>
      <c r="L35" s="67" t="s">
        <v>9</v>
      </c>
      <c r="M35" s="139" t="s">
        <v>10</v>
      </c>
      <c r="N35" s="139"/>
      <c r="O35" s="139"/>
      <c r="P35" s="69" t="s">
        <v>11</v>
      </c>
      <c r="Q35" s="66" t="s">
        <v>12</v>
      </c>
      <c r="R35" s="66" t="s">
        <v>13</v>
      </c>
      <c r="S35" s="66" t="s">
        <v>0</v>
      </c>
      <c r="U35" s="62"/>
      <c r="V35" s="72"/>
      <c r="W35" s="78"/>
      <c r="X35" s="79"/>
      <c r="Y35" s="77"/>
      <c r="Z35" s="53"/>
      <c r="AA35" s="54"/>
      <c r="AB35" s="43"/>
      <c r="AC35" s="43"/>
    </row>
    <row r="36" spans="1:29" ht="15.75">
      <c r="A36" s="62">
        <v>3</v>
      </c>
      <c r="B36" s="65" t="str">
        <f>L36</f>
        <v>Mervartová</v>
      </c>
      <c r="C36" s="66" t="s">
        <v>3</v>
      </c>
      <c r="D36" s="65" t="str">
        <f>L40</f>
        <v>Smělá</v>
      </c>
      <c r="E36" s="67">
        <v>2</v>
      </c>
      <c r="F36" s="67" t="s">
        <v>5</v>
      </c>
      <c r="G36" s="67">
        <v>0</v>
      </c>
      <c r="H36" s="67">
        <v>22</v>
      </c>
      <c r="I36" s="67" t="s">
        <v>5</v>
      </c>
      <c r="J36" s="67">
        <v>9</v>
      </c>
      <c r="L36" s="113" t="s">
        <v>159</v>
      </c>
      <c r="M36" s="66">
        <f>SUM(H36,H39,H41,H44)</f>
        <v>58</v>
      </c>
      <c r="N36" s="62" t="s">
        <v>5</v>
      </c>
      <c r="O36" s="66">
        <f>SUM(J36,J39,J41,J44)</f>
        <v>53</v>
      </c>
      <c r="P36" s="66">
        <f>M36-O36</f>
        <v>5</v>
      </c>
      <c r="Q36" s="66">
        <f>SUM(E36,E39,E41,E44)</f>
        <v>4</v>
      </c>
      <c r="R36" s="66">
        <f>Q36+(P36/100)</f>
        <v>4.05</v>
      </c>
      <c r="S36" s="66">
        <f>RANK(R36,$R$36:$R$40,0)</f>
        <v>3</v>
      </c>
      <c r="U36" s="62"/>
      <c r="V36" s="72"/>
      <c r="W36" s="80"/>
      <c r="X36" s="79"/>
      <c r="Y36" s="77"/>
      <c r="Z36" s="53"/>
      <c r="AA36" s="54"/>
      <c r="AB36" s="43"/>
      <c r="AC36" s="43"/>
    </row>
    <row r="37" spans="1:29" ht="15.75">
      <c r="A37" s="62">
        <v>4</v>
      </c>
      <c r="B37" s="65" t="str">
        <f>L37</f>
        <v>Petrušková</v>
      </c>
      <c r="C37" s="66" t="s">
        <v>3</v>
      </c>
      <c r="D37" s="65" t="str">
        <f>L39</f>
        <v>bye</v>
      </c>
      <c r="E37" s="67">
        <v>2</v>
      </c>
      <c r="F37" s="67" t="s">
        <v>5</v>
      </c>
      <c r="G37" s="67">
        <v>0</v>
      </c>
      <c r="H37" s="67">
        <v>22</v>
      </c>
      <c r="I37" s="67" t="s">
        <v>5</v>
      </c>
      <c r="J37" s="67">
        <v>0</v>
      </c>
      <c r="L37" s="123" t="s">
        <v>160</v>
      </c>
      <c r="M37" s="66">
        <f>SUM(H37,H40,H42,J44)</f>
        <v>88</v>
      </c>
      <c r="N37" s="66" t="s">
        <v>5</v>
      </c>
      <c r="O37" s="66">
        <f>SUM(J37,J40,H44,J42)</f>
        <v>14</v>
      </c>
      <c r="P37" s="66">
        <f t="shared" ref="P37:P40" si="9">M37-O37</f>
        <v>74</v>
      </c>
      <c r="Q37" s="66">
        <f>SUM(E37,E40,E42,G44)</f>
        <v>8</v>
      </c>
      <c r="R37" s="66">
        <f t="shared" ref="R37:R40" si="10">Q37+(P37/100)</f>
        <v>8.74</v>
      </c>
      <c r="S37" s="68">
        <f t="shared" ref="S37:S40" si="11">RANK(R37,$R$36:$R$40,0)</f>
        <v>1</v>
      </c>
      <c r="U37" s="196" t="str">
        <f>V28</f>
        <v>Šmídová</v>
      </c>
      <c r="V37" s="196"/>
      <c r="W37" s="154"/>
      <c r="X37" s="154"/>
      <c r="Y37" s="77"/>
      <c r="Z37" s="155" t="str">
        <f>X43</f>
        <v>Petrušková</v>
      </c>
      <c r="AA37" s="156"/>
      <c r="AB37" s="43"/>
      <c r="AC37" s="43"/>
    </row>
    <row r="38" spans="1:29" ht="15.75">
      <c r="A38" s="62">
        <v>41</v>
      </c>
      <c r="B38" s="65" t="str">
        <f>L38</f>
        <v>Stehnová</v>
      </c>
      <c r="C38" s="66" t="s">
        <v>3</v>
      </c>
      <c r="D38" s="65" t="str">
        <f>L40</f>
        <v>Smělá</v>
      </c>
      <c r="E38" s="67">
        <v>2</v>
      </c>
      <c r="F38" s="67" t="s">
        <v>5</v>
      </c>
      <c r="G38" s="67">
        <v>0</v>
      </c>
      <c r="H38" s="67">
        <v>22</v>
      </c>
      <c r="I38" s="67" t="s">
        <v>5</v>
      </c>
      <c r="J38" s="67">
        <v>15</v>
      </c>
      <c r="L38" s="114" t="s">
        <v>161</v>
      </c>
      <c r="M38" s="66">
        <f>SUM(H45,H38,J41,J42)</f>
        <v>72</v>
      </c>
      <c r="N38" s="66" t="s">
        <v>5</v>
      </c>
      <c r="O38" s="66">
        <f>SUM(J38,J45,H42,H41)</f>
        <v>49</v>
      </c>
      <c r="P38" s="66">
        <f t="shared" si="9"/>
        <v>23</v>
      </c>
      <c r="Q38" s="66">
        <f>SUM(E38,E45,G42,G41)</f>
        <v>6</v>
      </c>
      <c r="R38" s="66">
        <f t="shared" si="10"/>
        <v>6.23</v>
      </c>
      <c r="S38" s="68">
        <f t="shared" si="11"/>
        <v>2</v>
      </c>
      <c r="U38" s="153" t="s">
        <v>96</v>
      </c>
      <c r="V38" s="153"/>
      <c r="W38" s="157"/>
      <c r="X38" s="157"/>
      <c r="Y38" s="77"/>
      <c r="Z38" s="158"/>
      <c r="AA38" s="159"/>
      <c r="AB38" s="43"/>
      <c r="AC38" s="43"/>
    </row>
    <row r="39" spans="1:29" ht="15.75">
      <c r="A39" s="62">
        <v>42</v>
      </c>
      <c r="B39" s="65" t="str">
        <f>L36</f>
        <v>Mervartová</v>
      </c>
      <c r="C39" s="66" t="s">
        <v>3</v>
      </c>
      <c r="D39" s="65" t="str">
        <f>L39</f>
        <v>bye</v>
      </c>
      <c r="E39" s="67">
        <v>2</v>
      </c>
      <c r="F39" s="67" t="s">
        <v>5</v>
      </c>
      <c r="G39" s="67">
        <v>0</v>
      </c>
      <c r="H39" s="67">
        <v>22</v>
      </c>
      <c r="I39" s="67" t="s">
        <v>5</v>
      </c>
      <c r="J39" s="67">
        <v>0</v>
      </c>
      <c r="L39" s="195" t="s">
        <v>214</v>
      </c>
      <c r="M39" s="66">
        <f>SUM(H43,J37,J39,J45)</f>
        <v>0</v>
      </c>
      <c r="N39" s="66" t="s">
        <v>5</v>
      </c>
      <c r="O39" s="66">
        <f>SUM(H37,H39,H45,J43)</f>
        <v>88</v>
      </c>
      <c r="P39" s="66">
        <f t="shared" si="9"/>
        <v>-88</v>
      </c>
      <c r="Q39" s="66">
        <f>SUM(E43,G37,G39,G45)</f>
        <v>0</v>
      </c>
      <c r="R39" s="66">
        <f t="shared" si="10"/>
        <v>-0.88</v>
      </c>
      <c r="S39" s="68">
        <f t="shared" si="11"/>
        <v>5</v>
      </c>
      <c r="U39" s="62"/>
      <c r="V39" s="72"/>
      <c r="W39" s="72"/>
      <c r="X39" s="71"/>
      <c r="Y39" s="77"/>
      <c r="Z39" s="42"/>
      <c r="AA39" s="42"/>
      <c r="AB39" s="43"/>
      <c r="AC39" s="43"/>
    </row>
    <row r="40" spans="1:29" ht="15.75">
      <c r="A40" s="62">
        <v>79</v>
      </c>
      <c r="B40" s="65" t="str">
        <f>L37</f>
        <v>Petrušková</v>
      </c>
      <c r="C40" s="66" t="s">
        <v>3</v>
      </c>
      <c r="D40" s="65" t="str">
        <f>L40</f>
        <v>Smělá</v>
      </c>
      <c r="E40" s="67">
        <v>2</v>
      </c>
      <c r="F40" s="67" t="s">
        <v>5</v>
      </c>
      <c r="G40" s="67">
        <v>0</v>
      </c>
      <c r="H40" s="67">
        <v>22</v>
      </c>
      <c r="I40" s="67" t="s">
        <v>5</v>
      </c>
      <c r="J40" s="67">
        <v>6</v>
      </c>
      <c r="L40" s="114" t="s">
        <v>162</v>
      </c>
      <c r="M40" s="66">
        <f>SUM(J36,J38,J40,J43)</f>
        <v>52</v>
      </c>
      <c r="N40" s="66" t="s">
        <v>5</v>
      </c>
      <c r="O40" s="66">
        <f>SUM(H36,H38,H40,H43)</f>
        <v>66</v>
      </c>
      <c r="P40" s="66">
        <f t="shared" si="9"/>
        <v>-14</v>
      </c>
      <c r="Q40" s="66">
        <f>SUM(G36,G38,G40,G43)</f>
        <v>2</v>
      </c>
      <c r="R40" s="66">
        <f t="shared" si="10"/>
        <v>1.8599999999999999</v>
      </c>
      <c r="S40" s="68">
        <f t="shared" si="11"/>
        <v>4</v>
      </c>
      <c r="U40" s="62" t="s">
        <v>18</v>
      </c>
      <c r="V40" s="142" t="str">
        <f>IF(S5=2,L5,IF(S6=2,L6,IF(S7=2,L7,IF(S8=2,L8,"NEODEHRÁNO"))))</f>
        <v>Bednářová</v>
      </c>
      <c r="W40" s="142"/>
      <c r="X40" s="71"/>
      <c r="Y40" s="77"/>
      <c r="Z40" s="42"/>
      <c r="AA40" s="42"/>
      <c r="AB40" s="43"/>
      <c r="AC40" s="43"/>
    </row>
    <row r="41" spans="1:29" ht="15.75">
      <c r="A41" s="62">
        <v>80</v>
      </c>
      <c r="B41" s="65" t="str">
        <f>L36</f>
        <v>Mervartová</v>
      </c>
      <c r="C41" s="66" t="s">
        <v>3</v>
      </c>
      <c r="D41" s="65" t="str">
        <f>L38</f>
        <v>Stehnová</v>
      </c>
      <c r="E41" s="67">
        <v>0</v>
      </c>
      <c r="F41" s="67" t="s">
        <v>5</v>
      </c>
      <c r="G41" s="67">
        <v>2</v>
      </c>
      <c r="H41" s="67">
        <v>12</v>
      </c>
      <c r="I41" s="67" t="s">
        <v>5</v>
      </c>
      <c r="J41" s="67">
        <v>22</v>
      </c>
      <c r="L41" s="63"/>
      <c r="M41" s="4">
        <f>SUM(M36:M40)</f>
        <v>270</v>
      </c>
      <c r="N41" s="3">
        <f>M41-O41</f>
        <v>0</v>
      </c>
      <c r="O41" s="4">
        <f>SUM(O36:O40)</f>
        <v>270</v>
      </c>
      <c r="P41" s="62"/>
      <c r="Q41" s="62"/>
      <c r="R41" s="62"/>
      <c r="S41" s="62"/>
      <c r="U41" s="62"/>
      <c r="V41" s="72"/>
      <c r="W41" s="73"/>
      <c r="X41" s="71"/>
      <c r="Y41" s="77"/>
      <c r="Z41" s="42"/>
      <c r="AA41" s="42"/>
      <c r="AB41" s="43"/>
      <c r="AC41" s="43"/>
    </row>
    <row r="42" spans="1:29" ht="15.75">
      <c r="A42" s="62">
        <v>117</v>
      </c>
      <c r="B42" s="65" t="str">
        <f>L37</f>
        <v>Petrušková</v>
      </c>
      <c r="C42" s="66" t="s">
        <v>3</v>
      </c>
      <c r="D42" s="65" t="str">
        <f>L38</f>
        <v>Stehnová</v>
      </c>
      <c r="E42" s="67">
        <v>2</v>
      </c>
      <c r="F42" s="67" t="s">
        <v>5</v>
      </c>
      <c r="G42" s="67">
        <v>0</v>
      </c>
      <c r="H42" s="67">
        <v>22</v>
      </c>
      <c r="I42" s="67" t="s">
        <v>5</v>
      </c>
      <c r="J42" s="67">
        <v>6</v>
      </c>
      <c r="L42" s="63"/>
      <c r="M42" s="62"/>
      <c r="N42" s="62"/>
      <c r="O42" s="62"/>
      <c r="P42" s="62"/>
      <c r="Q42" s="62"/>
      <c r="R42" s="62"/>
      <c r="S42" s="62"/>
      <c r="U42" s="62"/>
      <c r="V42" s="72"/>
      <c r="W42" s="74"/>
      <c r="X42" s="71"/>
      <c r="Y42" s="77"/>
      <c r="Z42" s="42"/>
      <c r="AA42" s="42"/>
      <c r="AB42" s="43"/>
      <c r="AC42" s="43"/>
    </row>
    <row r="43" spans="1:29" ht="15.75">
      <c r="A43" s="62">
        <v>118</v>
      </c>
      <c r="B43" s="65" t="str">
        <f>L39</f>
        <v>bye</v>
      </c>
      <c r="C43" s="66" t="s">
        <v>3</v>
      </c>
      <c r="D43" s="65" t="str">
        <f>L40</f>
        <v>Smělá</v>
      </c>
      <c r="E43" s="67">
        <v>0</v>
      </c>
      <c r="F43" s="67" t="s">
        <v>5</v>
      </c>
      <c r="G43" s="67">
        <v>2</v>
      </c>
      <c r="H43" s="67">
        <v>0</v>
      </c>
      <c r="I43" s="67" t="s">
        <v>5</v>
      </c>
      <c r="J43" s="67">
        <v>22</v>
      </c>
      <c r="L43" s="63"/>
      <c r="M43" s="62"/>
      <c r="N43" s="62"/>
      <c r="O43" s="62"/>
      <c r="P43" s="62"/>
      <c r="Q43" s="62"/>
      <c r="R43" s="62"/>
      <c r="S43" s="62"/>
      <c r="U43" s="62"/>
      <c r="V43" s="72"/>
      <c r="W43" s="89"/>
      <c r="X43" s="147" t="str">
        <f>V46</f>
        <v>Petrušková</v>
      </c>
      <c r="Y43" s="148"/>
      <c r="Z43" s="42"/>
      <c r="AA43" s="42"/>
      <c r="AB43" s="43"/>
      <c r="AC43" s="43"/>
    </row>
    <row r="44" spans="1:29" ht="15.75">
      <c r="A44" s="62">
        <v>185</v>
      </c>
      <c r="B44" s="65" t="str">
        <f>L36</f>
        <v>Mervartová</v>
      </c>
      <c r="C44" s="66" t="s">
        <v>3</v>
      </c>
      <c r="D44" s="65" t="str">
        <f>L37</f>
        <v>Petrušková</v>
      </c>
      <c r="E44" s="67">
        <v>0</v>
      </c>
      <c r="F44" s="67" t="s">
        <v>5</v>
      </c>
      <c r="G44" s="67">
        <v>2</v>
      </c>
      <c r="H44" s="67">
        <v>2</v>
      </c>
      <c r="I44" s="67" t="s">
        <v>5</v>
      </c>
      <c r="J44" s="67">
        <v>22</v>
      </c>
      <c r="U44" s="62"/>
      <c r="V44" s="72"/>
      <c r="W44" s="74"/>
      <c r="X44" s="75"/>
      <c r="Y44" s="81"/>
      <c r="Z44" s="42"/>
      <c r="AA44" s="42"/>
      <c r="AB44" s="43"/>
      <c r="AC44" s="43"/>
    </row>
    <row r="45" spans="1:29" ht="15.75">
      <c r="A45" s="62">
        <v>186</v>
      </c>
      <c r="B45" s="65" t="str">
        <f>L38</f>
        <v>Stehnová</v>
      </c>
      <c r="C45" s="66" t="s">
        <v>3</v>
      </c>
      <c r="D45" s="65" t="str">
        <f>L39</f>
        <v>bye</v>
      </c>
      <c r="E45" s="67">
        <v>2</v>
      </c>
      <c r="F45" s="67" t="s">
        <v>5</v>
      </c>
      <c r="G45" s="67">
        <v>0</v>
      </c>
      <c r="H45" s="67">
        <v>22</v>
      </c>
      <c r="I45" s="67" t="s">
        <v>5</v>
      </c>
      <c r="J45" s="67">
        <v>0</v>
      </c>
      <c r="U45" s="62"/>
      <c r="V45" s="72"/>
      <c r="W45" s="74"/>
      <c r="X45" s="71"/>
      <c r="Y45" s="79"/>
      <c r="Z45" s="42"/>
      <c r="AA45" s="42"/>
      <c r="AB45" s="43"/>
      <c r="AC45" s="43"/>
    </row>
    <row r="46" spans="1:29" ht="15.75">
      <c r="U46" s="62" t="s">
        <v>41</v>
      </c>
      <c r="V46" s="142" t="str">
        <f>IF(S36=1,L36,IF(S37=1,L37,IF(S38=1,L38,IF(S39=1,L39,IF(S40=1,L40,"NEODEHRÁNO")))))</f>
        <v>Petrušková</v>
      </c>
      <c r="W46" s="143"/>
      <c r="X46" s="71"/>
      <c r="Y46" s="71"/>
      <c r="Z46" s="42"/>
      <c r="AA46" s="42"/>
      <c r="AB46" s="43"/>
      <c r="AC46" s="43"/>
    </row>
    <row r="51" spans="21:31" ht="15.75">
      <c r="U51" s="90"/>
      <c r="V51" s="43"/>
      <c r="W51" s="43"/>
      <c r="X51" s="43"/>
      <c r="Y51" s="165" t="s">
        <v>105</v>
      </c>
      <c r="Z51" s="165"/>
      <c r="AA51" s="165"/>
      <c r="AB51" s="43"/>
      <c r="AC51" s="43"/>
      <c r="AD51" s="43"/>
      <c r="AE51" s="43"/>
    </row>
    <row r="52" spans="21:31" ht="15.75">
      <c r="U52" s="90"/>
      <c r="V52" s="43"/>
      <c r="W52" s="43"/>
      <c r="X52" s="43"/>
      <c r="Y52" s="43"/>
      <c r="Z52" s="43"/>
      <c r="AA52" s="43"/>
      <c r="AB52" s="43"/>
      <c r="AC52" s="43"/>
      <c r="AD52" s="43"/>
      <c r="AE52" s="43"/>
    </row>
    <row r="53" spans="21:31" ht="15.75">
      <c r="U53" s="90"/>
      <c r="V53" s="140"/>
      <c r="W53" s="140"/>
      <c r="X53" s="71"/>
      <c r="Y53" s="71"/>
      <c r="Z53" s="42"/>
      <c r="AA53" s="42"/>
      <c r="AB53" s="43"/>
      <c r="AC53" s="43"/>
      <c r="AD53" s="43"/>
      <c r="AE53" s="43"/>
    </row>
    <row r="54" spans="21:31" ht="15.75">
      <c r="U54" s="90"/>
      <c r="V54" s="72"/>
      <c r="W54" s="73"/>
      <c r="X54" s="71"/>
      <c r="Y54" s="71"/>
      <c r="Z54" s="42"/>
      <c r="AA54" s="42"/>
      <c r="AB54" s="43"/>
      <c r="AC54" s="43"/>
      <c r="AD54" s="43"/>
      <c r="AE54" s="43"/>
    </row>
    <row r="55" spans="21:31" ht="15.75">
      <c r="U55" s="90"/>
      <c r="V55" s="72"/>
      <c r="W55" s="74"/>
      <c r="X55" s="71"/>
      <c r="Y55" s="71"/>
      <c r="Z55" s="42"/>
      <c r="AA55" s="42"/>
      <c r="AB55" s="43"/>
      <c r="AC55" s="43"/>
      <c r="AD55" s="43"/>
      <c r="AE55" s="43"/>
    </row>
    <row r="56" spans="21:31" ht="15.75">
      <c r="U56" s="90"/>
      <c r="V56" s="72"/>
      <c r="W56" s="93" t="s">
        <v>20</v>
      </c>
      <c r="X56" s="141" t="str">
        <f>IF(S5=3,L5,IF(S6=3,L6,IF(S7=3,L7,IF(S8=3,L8,"NEODEHRÁNO"))))</f>
        <v>Hrubá</v>
      </c>
      <c r="Y56" s="142"/>
      <c r="Z56" s="42"/>
      <c r="AA56" s="42"/>
      <c r="AB56" s="43"/>
      <c r="AC56" s="43"/>
      <c r="AD56" s="43"/>
      <c r="AE56" s="43"/>
    </row>
    <row r="57" spans="21:31" ht="15.75">
      <c r="U57" s="90"/>
      <c r="V57" s="72"/>
      <c r="W57" s="74"/>
      <c r="X57" s="75"/>
      <c r="Y57" s="76"/>
      <c r="Z57" s="42"/>
      <c r="AA57" s="42"/>
      <c r="AB57" s="43"/>
      <c r="AC57" s="43"/>
      <c r="AD57" s="43"/>
      <c r="AE57" s="43"/>
    </row>
    <row r="58" spans="21:31" ht="15.75">
      <c r="U58" s="90"/>
      <c r="V58" s="72"/>
      <c r="W58" s="74"/>
      <c r="X58" s="71"/>
      <c r="Y58" s="77"/>
      <c r="Z58" s="42"/>
      <c r="AA58" s="42"/>
      <c r="AB58" s="43"/>
      <c r="AC58" s="43"/>
      <c r="AD58" s="43"/>
      <c r="AE58" s="43"/>
    </row>
    <row r="59" spans="21:31" ht="15.75">
      <c r="U59" s="90"/>
      <c r="V59" s="142"/>
      <c r="W59" s="143"/>
      <c r="X59" s="71"/>
      <c r="Y59" s="77"/>
      <c r="Z59" s="42"/>
      <c r="AA59" s="42"/>
      <c r="AB59" s="43"/>
      <c r="AC59" s="43"/>
      <c r="AD59" s="43"/>
      <c r="AE59" s="43"/>
    </row>
    <row r="60" spans="21:31" ht="15.75">
      <c r="U60" s="90"/>
      <c r="V60" s="72"/>
      <c r="W60" s="78"/>
      <c r="X60" s="79"/>
      <c r="Y60" s="77"/>
      <c r="Z60" s="42"/>
      <c r="AA60" s="42"/>
      <c r="AB60" s="43"/>
      <c r="AC60" s="43"/>
      <c r="AD60" s="43"/>
      <c r="AE60" s="43"/>
    </row>
    <row r="61" spans="21:31" ht="15.75">
      <c r="U61" s="90"/>
      <c r="V61" s="72"/>
      <c r="W61" s="80"/>
      <c r="X61" s="79"/>
      <c r="Y61" s="77"/>
      <c r="Z61" s="42"/>
      <c r="AA61" s="42"/>
      <c r="AB61" s="43"/>
      <c r="AC61" s="43"/>
      <c r="AD61" s="43"/>
      <c r="AE61" s="43"/>
    </row>
    <row r="62" spans="21:31" ht="15.75">
      <c r="U62" s="92"/>
      <c r="V62" s="92"/>
      <c r="W62" s="154"/>
      <c r="X62" s="154"/>
      <c r="Y62" s="77"/>
      <c r="Z62" s="155" t="str">
        <f>X68</f>
        <v>Daňková</v>
      </c>
      <c r="AA62" s="161"/>
      <c r="AB62" s="43"/>
      <c r="AC62" s="43"/>
      <c r="AD62" s="43"/>
      <c r="AE62" s="43"/>
    </row>
    <row r="63" spans="21:31" ht="15.75">
      <c r="U63" s="92"/>
      <c r="V63" s="92"/>
      <c r="W63" s="157"/>
      <c r="X63" s="157"/>
      <c r="Y63" s="77"/>
      <c r="Z63" s="158"/>
      <c r="AA63" s="160"/>
      <c r="AB63" s="43"/>
      <c r="AC63" s="43"/>
      <c r="AD63" s="43"/>
      <c r="AE63" s="43"/>
    </row>
    <row r="64" spans="21:31" ht="15.75">
      <c r="U64" s="90"/>
      <c r="V64" s="72"/>
      <c r="W64" s="72"/>
      <c r="X64" s="71"/>
      <c r="Y64" s="77"/>
      <c r="Z64" s="53"/>
      <c r="AA64" s="54"/>
      <c r="AB64" s="43"/>
      <c r="AC64" s="43"/>
      <c r="AD64" s="43"/>
      <c r="AE64" s="43"/>
    </row>
    <row r="65" spans="21:31" ht="15.75">
      <c r="U65" s="90"/>
      <c r="V65" s="142"/>
      <c r="W65" s="142"/>
      <c r="X65" s="71"/>
      <c r="Y65" s="77"/>
      <c r="Z65" s="53"/>
      <c r="AA65" s="54"/>
      <c r="AB65" s="43"/>
      <c r="AC65" s="43"/>
      <c r="AD65" s="43"/>
      <c r="AE65" s="43"/>
    </row>
    <row r="66" spans="21:31" ht="15.75">
      <c r="U66" s="90"/>
      <c r="V66" s="72"/>
      <c r="W66" s="73"/>
      <c r="X66" s="71"/>
      <c r="Y66" s="77"/>
      <c r="Z66" s="53"/>
      <c r="AA66" s="54"/>
      <c r="AB66" s="43"/>
      <c r="AC66" s="43"/>
      <c r="AD66" s="43"/>
      <c r="AE66" s="43"/>
    </row>
    <row r="67" spans="21:31" ht="15.75">
      <c r="U67" s="90"/>
      <c r="V67" s="72"/>
      <c r="W67" s="74"/>
      <c r="X67" s="71"/>
      <c r="Y67" s="77"/>
      <c r="Z67" s="53"/>
      <c r="AA67" s="54"/>
      <c r="AB67" s="43"/>
      <c r="AC67" s="43"/>
      <c r="AD67" s="43"/>
      <c r="AE67" s="43"/>
    </row>
    <row r="68" spans="21:31" ht="15.75">
      <c r="U68" s="90"/>
      <c r="V68" s="72"/>
      <c r="W68" s="93" t="s">
        <v>36</v>
      </c>
      <c r="X68" s="147" t="str">
        <f>IF(S23=4,L23,IF(S24=4,L24,IF(S25=4,L25,IF(S26=4,L26,IF(S27=4,L27,"NEODEHRÁNO")))))</f>
        <v>Daňková</v>
      </c>
      <c r="Y68" s="148"/>
      <c r="Z68" s="53"/>
      <c r="AA68" s="54"/>
      <c r="AB68" s="43"/>
      <c r="AC68" s="43"/>
      <c r="AD68" s="43"/>
      <c r="AE68" s="43"/>
    </row>
    <row r="69" spans="21:31" ht="15.75">
      <c r="U69" s="90"/>
      <c r="V69" s="72"/>
      <c r="W69" s="74"/>
      <c r="X69" s="75"/>
      <c r="Y69" s="81"/>
      <c r="Z69" s="53"/>
      <c r="AA69" s="54"/>
      <c r="AB69" s="43"/>
      <c r="AC69" s="43"/>
      <c r="AD69" s="43"/>
      <c r="AE69" s="43"/>
    </row>
    <row r="70" spans="21:31" ht="15.75">
      <c r="U70" s="90"/>
      <c r="V70" s="72"/>
      <c r="W70" s="74"/>
      <c r="X70" s="71"/>
      <c r="Y70" s="79"/>
      <c r="Z70" s="53"/>
      <c r="AA70" s="54"/>
      <c r="AB70" s="43"/>
      <c r="AC70" s="43"/>
      <c r="AD70" s="43"/>
      <c r="AE70" s="43"/>
    </row>
    <row r="71" spans="21:31" ht="15.75">
      <c r="U71" s="90"/>
      <c r="V71" s="142"/>
      <c r="W71" s="143"/>
      <c r="X71" s="71"/>
      <c r="Y71" s="71"/>
      <c r="Z71" s="53"/>
      <c r="AA71" s="54"/>
      <c r="AB71" s="43"/>
      <c r="AC71" s="43"/>
      <c r="AD71" s="43"/>
      <c r="AE71" s="43"/>
    </row>
    <row r="72" spans="21:31" ht="15.75">
      <c r="U72" s="90"/>
      <c r="V72" s="43"/>
      <c r="W72" s="43"/>
      <c r="X72" s="43"/>
      <c r="Y72" s="43"/>
      <c r="Z72" s="56"/>
      <c r="AA72" s="57"/>
      <c r="AB72" s="43"/>
      <c r="AC72" s="43"/>
      <c r="AD72" s="43"/>
      <c r="AE72" s="43"/>
    </row>
    <row r="73" spans="21:31" ht="15.75">
      <c r="U73" s="90"/>
      <c r="V73" s="43"/>
      <c r="W73" s="43"/>
      <c r="X73" s="43"/>
      <c r="Y73" s="43"/>
      <c r="Z73" s="56"/>
      <c r="AA73" s="57"/>
      <c r="AB73" s="43"/>
      <c r="AC73" s="43"/>
      <c r="AD73" s="43"/>
      <c r="AE73" s="43"/>
    </row>
    <row r="74" spans="21:31" ht="15.75">
      <c r="U74" s="90"/>
      <c r="V74" s="43"/>
      <c r="W74" s="43"/>
      <c r="X74" s="43"/>
      <c r="Y74" s="197" t="str">
        <f>X92</f>
        <v>Melíšková</v>
      </c>
      <c r="Z74" s="197"/>
      <c r="AA74" s="57"/>
      <c r="AB74" s="198" t="str">
        <f>Z62</f>
        <v>Daňková</v>
      </c>
      <c r="AC74" s="197"/>
      <c r="AD74" s="43"/>
      <c r="AE74" s="43"/>
    </row>
    <row r="75" spans="21:31" ht="15.75">
      <c r="U75" s="90"/>
      <c r="V75" s="43"/>
      <c r="W75" s="43"/>
      <c r="X75" s="43"/>
      <c r="Y75" s="150" t="s">
        <v>96</v>
      </c>
      <c r="Z75" s="150"/>
      <c r="AA75" s="57"/>
      <c r="AB75" s="43"/>
      <c r="AC75" s="58"/>
      <c r="AD75" s="43"/>
      <c r="AE75" s="43"/>
    </row>
    <row r="76" spans="21:31" ht="15.75">
      <c r="U76" s="90"/>
      <c r="V76" s="43"/>
      <c r="W76" s="43"/>
      <c r="X76" s="43"/>
      <c r="Y76" s="43"/>
      <c r="Z76" s="56"/>
      <c r="AA76" s="57"/>
      <c r="AB76" s="43"/>
      <c r="AC76" s="57"/>
      <c r="AD76" s="43"/>
      <c r="AE76" s="43"/>
    </row>
    <row r="77" spans="21:31" ht="15.75">
      <c r="U77" s="90"/>
      <c r="V77" s="140"/>
      <c r="W77" s="140"/>
      <c r="X77" s="71"/>
      <c r="Y77" s="71"/>
      <c r="Z77" s="53"/>
      <c r="AA77" s="54"/>
      <c r="AB77" s="43"/>
      <c r="AC77" s="57"/>
      <c r="AD77" s="43"/>
      <c r="AE77" s="43"/>
    </row>
    <row r="78" spans="21:31" ht="15.75">
      <c r="U78" s="90"/>
      <c r="V78" s="72"/>
      <c r="W78" s="73"/>
      <c r="X78" s="71"/>
      <c r="Y78" s="71"/>
      <c r="Z78" s="53"/>
      <c r="AA78" s="54"/>
      <c r="AB78" s="43"/>
      <c r="AC78" s="57"/>
      <c r="AD78" s="43"/>
      <c r="AE78" s="43"/>
    </row>
    <row r="79" spans="21:31" ht="15.75">
      <c r="U79" s="90"/>
      <c r="V79" s="72"/>
      <c r="W79" s="74"/>
      <c r="X79" s="71"/>
      <c r="Y79" s="71"/>
      <c r="Z79" s="53"/>
      <c r="AA79" s="54"/>
      <c r="AB79" s="43"/>
      <c r="AC79" s="57"/>
      <c r="AD79" s="43"/>
      <c r="AE79" s="43"/>
    </row>
    <row r="80" spans="21:31" ht="15.75">
      <c r="U80" s="90"/>
      <c r="V80" s="72"/>
      <c r="W80" s="93" t="s">
        <v>51</v>
      </c>
      <c r="X80" s="141" t="str">
        <f>IF(S36=3,L36,IF(S37=3,L37,IF(S38=3,L38,IF(S39=3,L39,IF(S40=3,L40,"NEODEHRÁNO")))))</f>
        <v>Mervartová</v>
      </c>
      <c r="Y80" s="142"/>
      <c r="Z80" s="53"/>
      <c r="AA80" s="54"/>
      <c r="AB80" s="43"/>
      <c r="AC80" s="57"/>
      <c r="AD80" s="43"/>
      <c r="AE80" s="43"/>
    </row>
    <row r="81" spans="21:31" ht="15.75">
      <c r="U81" s="90"/>
      <c r="V81" s="72"/>
      <c r="W81" s="74"/>
      <c r="X81" s="75"/>
      <c r="Y81" s="76"/>
      <c r="Z81" s="53"/>
      <c r="AA81" s="54"/>
      <c r="AB81" s="43"/>
      <c r="AC81" s="57"/>
      <c r="AD81" s="43"/>
      <c r="AE81" s="43"/>
    </row>
    <row r="82" spans="21:31" ht="15.75">
      <c r="U82" s="90"/>
      <c r="V82" s="72"/>
      <c r="W82" s="74"/>
      <c r="X82" s="71"/>
      <c r="Y82" s="77"/>
      <c r="Z82" s="53"/>
      <c r="AA82" s="54"/>
      <c r="AB82" s="43"/>
      <c r="AC82" s="57"/>
      <c r="AD82" s="43"/>
      <c r="AE82" s="43"/>
    </row>
    <row r="83" spans="21:31" ht="15.75">
      <c r="U83" s="90"/>
      <c r="V83" s="142"/>
      <c r="W83" s="143"/>
      <c r="X83" s="71"/>
      <c r="Y83" s="77"/>
      <c r="Z83" s="53"/>
      <c r="AA83" s="54"/>
      <c r="AB83" s="43"/>
      <c r="AC83" s="57"/>
      <c r="AD83" s="43"/>
      <c r="AE83" s="43"/>
    </row>
    <row r="84" spans="21:31" ht="15.75">
      <c r="U84" s="90"/>
      <c r="V84" s="72"/>
      <c r="W84" s="78"/>
      <c r="X84" s="79"/>
      <c r="Y84" s="77"/>
      <c r="Z84" s="53"/>
      <c r="AA84" s="54"/>
      <c r="AB84" s="43"/>
      <c r="AC84" s="57"/>
      <c r="AD84" s="43"/>
      <c r="AE84" s="43"/>
    </row>
    <row r="85" spans="21:31" ht="15.75">
      <c r="U85" s="90"/>
      <c r="V85" s="72"/>
      <c r="W85" s="80"/>
      <c r="X85" s="79"/>
      <c r="Y85" s="77"/>
      <c r="Z85" s="53"/>
      <c r="AA85" s="54"/>
      <c r="AB85" s="43"/>
      <c r="AC85" s="57"/>
      <c r="AD85" s="43"/>
      <c r="AE85" s="43"/>
    </row>
    <row r="86" spans="21:31" ht="15.75">
      <c r="U86" s="92"/>
      <c r="V86" s="92"/>
      <c r="W86" s="154"/>
      <c r="X86" s="154"/>
      <c r="Y86" s="77"/>
      <c r="Z86" s="155" t="str">
        <f>X80</f>
        <v>Mervartová</v>
      </c>
      <c r="AA86" s="156"/>
      <c r="AB86" s="43"/>
      <c r="AC86" s="57"/>
      <c r="AD86" s="43"/>
      <c r="AE86" s="43"/>
    </row>
    <row r="87" spans="21:31" ht="15.75">
      <c r="U87" s="92"/>
      <c r="V87" s="92"/>
      <c r="W87" s="157"/>
      <c r="X87" s="157"/>
      <c r="Y87" s="77"/>
      <c r="Z87" s="158"/>
      <c r="AA87" s="159"/>
      <c r="AB87" s="43"/>
      <c r="AC87" s="57"/>
      <c r="AD87" s="43"/>
      <c r="AE87" s="43"/>
    </row>
    <row r="88" spans="21:31" ht="15.75">
      <c r="U88" s="90"/>
      <c r="V88" s="72"/>
      <c r="W88" s="72"/>
      <c r="X88" s="71"/>
      <c r="Y88" s="77"/>
      <c r="Z88" s="42"/>
      <c r="AA88" s="42"/>
      <c r="AB88" s="43"/>
      <c r="AC88" s="57"/>
      <c r="AD88" s="43"/>
      <c r="AE88" s="43"/>
    </row>
    <row r="89" spans="21:31" ht="15.75">
      <c r="U89" s="20" t="s">
        <v>58</v>
      </c>
      <c r="V89" s="142" t="str">
        <f>IF(S23=5,L23,IF(S24=5,L24,IF(S25=5,L25,IF(S26=5,L26,IF(S27=5,L27,"NEODEHRÁNO")))))</f>
        <v>Melíšková</v>
      </c>
      <c r="W89" s="142"/>
      <c r="X89" s="71"/>
      <c r="Y89" s="77"/>
      <c r="Z89" s="42"/>
      <c r="AA89" s="42"/>
      <c r="AB89" s="43"/>
      <c r="AC89" s="57"/>
      <c r="AD89" s="43"/>
      <c r="AE89" s="43"/>
    </row>
    <row r="90" spans="21:31" ht="15.75">
      <c r="U90" s="90"/>
      <c r="V90" s="72"/>
      <c r="W90" s="73"/>
      <c r="X90" s="71"/>
      <c r="Y90" s="77"/>
      <c r="Z90" s="42"/>
      <c r="AA90" s="42"/>
      <c r="AB90" s="43"/>
      <c r="AC90" s="57"/>
      <c r="AD90" s="43"/>
      <c r="AE90" s="43"/>
    </row>
    <row r="91" spans="21:31" ht="15.75">
      <c r="U91" s="90"/>
      <c r="V91" s="72"/>
      <c r="W91" s="74"/>
      <c r="X91" s="71"/>
      <c r="Y91" s="77"/>
      <c r="Z91" s="42"/>
      <c r="AA91" s="42"/>
      <c r="AB91" s="43"/>
      <c r="AC91" s="57"/>
      <c r="AD91" s="43"/>
      <c r="AE91" s="43"/>
    </row>
    <row r="92" spans="21:31" ht="15.75">
      <c r="U92" s="90"/>
      <c r="V92" s="72"/>
      <c r="W92" s="74"/>
      <c r="X92" s="147" t="str">
        <f>V89</f>
        <v>Melíšková</v>
      </c>
      <c r="Y92" s="148"/>
      <c r="Z92" s="42"/>
      <c r="AA92" s="42"/>
      <c r="AB92" s="43"/>
      <c r="AC92" s="57"/>
      <c r="AD92" s="43"/>
      <c r="AE92" s="43"/>
    </row>
    <row r="93" spans="21:31" ht="15.75">
      <c r="U93" s="90"/>
      <c r="V93" s="72"/>
      <c r="W93" s="74"/>
      <c r="X93" s="75"/>
      <c r="Y93" s="81"/>
      <c r="Z93" s="42"/>
      <c r="AA93" s="42"/>
      <c r="AB93" s="43"/>
      <c r="AC93" s="57"/>
      <c r="AD93" s="43"/>
      <c r="AE93" s="43"/>
    </row>
    <row r="94" spans="21:31" ht="15.75">
      <c r="U94" s="90"/>
      <c r="V94" s="72"/>
      <c r="W94" s="74"/>
      <c r="X94" s="71"/>
      <c r="Y94" s="79"/>
      <c r="Z94" s="42"/>
      <c r="AA94" s="42"/>
      <c r="AB94" s="43"/>
      <c r="AC94" s="57"/>
      <c r="AD94" s="43"/>
      <c r="AE94" s="43"/>
    </row>
    <row r="95" spans="21:31" ht="15.75">
      <c r="U95" s="20" t="s">
        <v>21</v>
      </c>
      <c r="V95" s="142" t="str">
        <f>IF(S14=4,L14,IF(S15=4,L15,IF(S16=4,L16,IF(S17=4,L17,"NEODEHRÁNO"))))</f>
        <v>Pešatová</v>
      </c>
      <c r="W95" s="143"/>
      <c r="X95" s="71"/>
      <c r="Y95" s="71"/>
      <c r="Z95" s="42"/>
      <c r="AA95" s="42"/>
      <c r="AB95" s="43"/>
      <c r="AC95" s="57"/>
      <c r="AD95" s="43"/>
      <c r="AE95" s="43"/>
    </row>
    <row r="96" spans="21:31" ht="15.75">
      <c r="U96" s="90"/>
      <c r="V96" s="43"/>
      <c r="W96" s="43"/>
      <c r="X96" s="43"/>
      <c r="Y96" s="43"/>
      <c r="Z96" s="43"/>
      <c r="AA96" s="43"/>
      <c r="AB96" s="43"/>
      <c r="AC96" s="57"/>
      <c r="AD96" s="43"/>
      <c r="AE96" s="43"/>
    </row>
    <row r="97" spans="21:31" ht="15.75">
      <c r="U97" s="90"/>
      <c r="V97" s="43"/>
      <c r="W97" s="43"/>
      <c r="X97" s="43"/>
      <c r="Y97" s="43"/>
      <c r="Z97" s="43"/>
      <c r="AA97" s="43"/>
      <c r="AB97" s="43"/>
      <c r="AC97" s="57"/>
      <c r="AD97" s="43"/>
      <c r="AE97" s="43"/>
    </row>
    <row r="98" spans="21:31" ht="15.75">
      <c r="U98" s="152"/>
      <c r="V98" s="152"/>
      <c r="W98" s="43"/>
      <c r="X98" s="43"/>
      <c r="Y98" s="43"/>
      <c r="Z98" s="43"/>
      <c r="AA98" s="43"/>
      <c r="AB98" s="43"/>
      <c r="AC98" s="57"/>
      <c r="AD98" s="198" t="str">
        <f>AB123</f>
        <v>Ledvinková</v>
      </c>
      <c r="AE98" s="197"/>
    </row>
    <row r="99" spans="21:31" ht="15.75">
      <c r="U99" s="166" t="s">
        <v>96</v>
      </c>
      <c r="V99" s="153"/>
      <c r="W99" s="43"/>
      <c r="X99" s="43"/>
      <c r="Y99" s="43"/>
      <c r="Z99" s="43"/>
      <c r="AA99" s="43"/>
      <c r="AB99" s="43"/>
      <c r="AC99" s="57"/>
      <c r="AD99" s="43"/>
      <c r="AE99" s="43"/>
    </row>
    <row r="100" spans="21:31" ht="15.75">
      <c r="U100" s="90"/>
      <c r="V100" s="43"/>
      <c r="W100" s="43"/>
      <c r="X100" s="43"/>
      <c r="Y100" s="43"/>
      <c r="Z100" s="43"/>
      <c r="AA100" s="43"/>
      <c r="AB100" s="43"/>
      <c r="AC100" s="57"/>
      <c r="AD100" s="43"/>
      <c r="AE100" s="43"/>
    </row>
    <row r="101" spans="21:31" ht="15.75">
      <c r="U101" s="90"/>
      <c r="V101" s="43"/>
      <c r="W101" s="43"/>
      <c r="X101" s="43"/>
      <c r="Y101" s="43"/>
      <c r="Z101" s="43"/>
      <c r="AA101" s="43"/>
      <c r="AB101" s="43"/>
      <c r="AC101" s="57"/>
      <c r="AD101" s="43"/>
      <c r="AE101" s="43"/>
    </row>
    <row r="102" spans="21:31" ht="15.75">
      <c r="U102" s="20" t="s">
        <v>22</v>
      </c>
      <c r="V102" s="140" t="str">
        <f>IF(S5=4,L5,IF(S6=4,L6,IF(S7=4,L7,IF(S8=4,L8,"NEODEHRÁNO"))))</f>
        <v>Trněná</v>
      </c>
      <c r="W102" s="140"/>
      <c r="X102" s="71"/>
      <c r="Y102" s="71"/>
      <c r="Z102" s="42"/>
      <c r="AA102" s="42"/>
      <c r="AB102" s="43"/>
      <c r="AC102" s="57"/>
      <c r="AD102" s="43"/>
      <c r="AE102" s="43"/>
    </row>
    <row r="103" spans="21:31" ht="15.75">
      <c r="U103" s="90"/>
      <c r="V103" s="72"/>
      <c r="W103" s="73"/>
      <c r="X103" s="71"/>
      <c r="Y103" s="71"/>
      <c r="Z103" s="42"/>
      <c r="AA103" s="42"/>
      <c r="AB103" s="43"/>
      <c r="AC103" s="57"/>
      <c r="AD103" s="43"/>
      <c r="AE103" s="43"/>
    </row>
    <row r="104" spans="21:31" ht="15.75">
      <c r="U104" s="90"/>
      <c r="V104" s="72"/>
      <c r="W104" s="74"/>
      <c r="X104" s="71"/>
      <c r="Y104" s="71"/>
      <c r="Z104" s="42"/>
      <c r="AA104" s="42"/>
      <c r="AB104" s="43"/>
      <c r="AC104" s="57"/>
      <c r="AD104" s="43"/>
      <c r="AE104" s="43"/>
    </row>
    <row r="105" spans="21:31" ht="15.75">
      <c r="U105" s="90"/>
      <c r="V105" s="72"/>
      <c r="W105" s="74"/>
      <c r="X105" s="141" t="str">
        <f>V102</f>
        <v>Trněná</v>
      </c>
      <c r="Y105" s="142"/>
      <c r="Z105" s="42"/>
      <c r="AA105" s="42"/>
      <c r="AB105" s="43"/>
      <c r="AC105" s="57"/>
      <c r="AD105" s="43"/>
      <c r="AE105" s="43"/>
    </row>
    <row r="106" spans="21:31" ht="15.75">
      <c r="U106" s="90"/>
      <c r="V106" s="72"/>
      <c r="W106" s="74"/>
      <c r="X106" s="75"/>
      <c r="Y106" s="76"/>
      <c r="Z106" s="42"/>
      <c r="AA106" s="42"/>
      <c r="AB106" s="43"/>
      <c r="AC106" s="57"/>
      <c r="AD106" s="43"/>
      <c r="AE106" s="43"/>
    </row>
    <row r="107" spans="21:31" ht="15.75">
      <c r="U107" s="90"/>
      <c r="V107" s="72"/>
      <c r="W107" s="74"/>
      <c r="X107" s="71"/>
      <c r="Y107" s="77"/>
      <c r="Z107" s="42"/>
      <c r="AA107" s="42"/>
      <c r="AB107" s="43"/>
      <c r="AC107" s="57"/>
      <c r="AD107" s="43"/>
      <c r="AE107" s="43"/>
    </row>
    <row r="108" spans="21:31" ht="15.75">
      <c r="U108" s="20" t="s">
        <v>59</v>
      </c>
      <c r="V108" s="142" t="str">
        <f>IF(S36=5,L36,IF(S37=5,L37,IF(S38=5,L38,IF(S39=5,L39,IF(S40=5,L40,"NEODEHRÁNO")))))</f>
        <v>bye</v>
      </c>
      <c r="W108" s="143"/>
      <c r="X108" s="71"/>
      <c r="Y108" s="77"/>
      <c r="Z108" s="42"/>
      <c r="AA108" s="42"/>
      <c r="AB108" s="43"/>
      <c r="AC108" s="57"/>
      <c r="AD108" s="43"/>
      <c r="AE108" s="43"/>
    </row>
    <row r="109" spans="21:31" ht="15.75">
      <c r="U109" s="90"/>
      <c r="V109" s="72"/>
      <c r="W109" s="78"/>
      <c r="X109" s="79"/>
      <c r="Y109" s="77"/>
      <c r="Z109" s="42"/>
      <c r="AA109" s="42"/>
      <c r="AB109" s="43"/>
      <c r="AC109" s="57"/>
      <c r="AD109" s="43"/>
      <c r="AE109" s="43"/>
    </row>
    <row r="110" spans="21:31" ht="15.75">
      <c r="U110" s="90"/>
      <c r="V110" s="72"/>
      <c r="W110" s="80"/>
      <c r="X110" s="79"/>
      <c r="Y110" s="77"/>
      <c r="Z110" s="42"/>
      <c r="AA110" s="42"/>
      <c r="AB110" s="43"/>
      <c r="AC110" s="57"/>
      <c r="AD110" s="43"/>
      <c r="AE110" s="43"/>
    </row>
    <row r="111" spans="21:31" ht="15.75">
      <c r="U111" s="92"/>
      <c r="V111" s="92"/>
      <c r="W111" s="80"/>
      <c r="X111" s="80"/>
      <c r="Y111" s="77"/>
      <c r="Z111" s="155" t="str">
        <f>X117</f>
        <v>Schořová</v>
      </c>
      <c r="AA111" s="161"/>
      <c r="AB111" s="43"/>
      <c r="AC111" s="57"/>
      <c r="AD111" s="43"/>
      <c r="AE111" s="43"/>
    </row>
    <row r="112" spans="21:31" ht="15.75">
      <c r="U112" s="92"/>
      <c r="V112" s="92"/>
      <c r="W112" s="91"/>
      <c r="X112" s="91"/>
      <c r="Y112" s="77"/>
      <c r="Z112" s="158"/>
      <c r="AA112" s="160"/>
      <c r="AB112" s="43"/>
      <c r="AC112" s="57"/>
      <c r="AD112" s="43"/>
      <c r="AE112" s="43"/>
    </row>
    <row r="113" spans="21:31" ht="15.75">
      <c r="U113" s="90"/>
      <c r="V113" s="72"/>
      <c r="W113" s="72"/>
      <c r="X113" s="71"/>
      <c r="Y113" s="77"/>
      <c r="Z113" s="53"/>
      <c r="AA113" s="54"/>
      <c r="AB113" s="43"/>
      <c r="AC113" s="57"/>
      <c r="AD113" s="43"/>
      <c r="AE113" s="43"/>
    </row>
    <row r="114" spans="21:31" ht="15.75">
      <c r="U114" s="90"/>
      <c r="V114" s="142"/>
      <c r="W114" s="142"/>
      <c r="X114" s="71"/>
      <c r="Y114" s="77"/>
      <c r="Z114" s="53"/>
      <c r="AA114" s="54"/>
      <c r="AB114" s="43"/>
      <c r="AC114" s="57"/>
      <c r="AD114" s="43"/>
      <c r="AE114" s="43"/>
    </row>
    <row r="115" spans="21:31" ht="15.75">
      <c r="U115" s="90"/>
      <c r="V115" s="72"/>
      <c r="W115" s="73"/>
      <c r="X115" s="71"/>
      <c r="Y115" s="77"/>
      <c r="Z115" s="53"/>
      <c r="AA115" s="54"/>
      <c r="AB115" s="43"/>
      <c r="AC115" s="57"/>
      <c r="AD115" s="43"/>
      <c r="AE115" s="43"/>
    </row>
    <row r="116" spans="21:31" ht="15.75">
      <c r="U116" s="90"/>
      <c r="V116" s="72"/>
      <c r="W116" s="74"/>
      <c r="X116" s="71"/>
      <c r="Y116" s="77"/>
      <c r="Z116" s="53"/>
      <c r="AA116" s="54"/>
      <c r="AB116" s="43"/>
      <c r="AC116" s="57"/>
      <c r="AD116" s="43"/>
      <c r="AE116" s="43"/>
    </row>
    <row r="117" spans="21:31" ht="15.75">
      <c r="U117" s="90"/>
      <c r="V117" s="72"/>
      <c r="W117" s="93" t="s">
        <v>37</v>
      </c>
      <c r="X117" s="147" t="str">
        <f>IF(S23=3,L23,IF(S24=3,L24,IF(S25=3,L25,IF(S26=3,L26,IF(S27=3,L27,"NEODEHRÁNO")))))</f>
        <v>Schořová</v>
      </c>
      <c r="Y117" s="148"/>
      <c r="Z117" s="53"/>
      <c r="AA117" s="54"/>
      <c r="AB117" s="43"/>
      <c r="AC117" s="57"/>
      <c r="AD117" s="43"/>
      <c r="AE117" s="43"/>
    </row>
    <row r="118" spans="21:31" ht="15.75">
      <c r="U118" s="90"/>
      <c r="V118" s="72"/>
      <c r="W118" s="74"/>
      <c r="X118" s="75"/>
      <c r="Y118" s="81"/>
      <c r="Z118" s="53"/>
      <c r="AA118" s="54"/>
      <c r="AB118" s="43"/>
      <c r="AC118" s="57"/>
      <c r="AD118" s="43"/>
      <c r="AE118" s="43"/>
    </row>
    <row r="119" spans="21:31" ht="15.75">
      <c r="U119" s="90"/>
      <c r="V119" s="72"/>
      <c r="W119" s="74"/>
      <c r="X119" s="71"/>
      <c r="Y119" s="79"/>
      <c r="Z119" s="53"/>
      <c r="AA119" s="54"/>
      <c r="AB119" s="43"/>
      <c r="AC119" s="57"/>
      <c r="AD119" s="43"/>
      <c r="AE119" s="43"/>
    </row>
    <row r="120" spans="21:31" ht="15.75">
      <c r="U120" s="90"/>
      <c r="V120" s="142"/>
      <c r="W120" s="143"/>
      <c r="X120" s="71"/>
      <c r="Y120" s="71"/>
      <c r="Z120" s="53"/>
      <c r="AA120" s="54"/>
      <c r="AB120" s="43"/>
      <c r="AC120" s="57"/>
      <c r="AD120" s="43"/>
      <c r="AE120" s="43"/>
    </row>
    <row r="121" spans="21:31" ht="15.75">
      <c r="U121" s="90"/>
      <c r="V121" s="43"/>
      <c r="W121" s="43"/>
      <c r="X121" s="43"/>
      <c r="Y121" s="43"/>
      <c r="Z121" s="56"/>
      <c r="AA121" s="57"/>
      <c r="AB121" s="43"/>
      <c r="AC121" s="57"/>
      <c r="AD121" s="43"/>
      <c r="AE121" s="43"/>
    </row>
    <row r="122" spans="21:31" ht="15.75">
      <c r="U122" s="90"/>
      <c r="V122" s="43"/>
      <c r="W122" s="43"/>
      <c r="X122" s="43"/>
      <c r="Y122" s="43"/>
      <c r="Z122" s="56"/>
      <c r="AA122" s="57"/>
      <c r="AB122" s="43"/>
      <c r="AC122" s="57"/>
      <c r="AD122" s="43"/>
      <c r="AE122" s="43"/>
    </row>
    <row r="123" spans="21:31" ht="15.75">
      <c r="U123" s="90"/>
      <c r="V123" s="43"/>
      <c r="W123" s="43"/>
      <c r="X123" s="43"/>
      <c r="Y123" s="197" t="str">
        <f>X129</f>
        <v>Smělá</v>
      </c>
      <c r="Z123" s="197"/>
      <c r="AA123" s="57"/>
      <c r="AB123" s="198" t="str">
        <f>Z135</f>
        <v>Ledvinková</v>
      </c>
      <c r="AC123" s="199"/>
      <c r="AD123" s="43"/>
      <c r="AE123" s="43"/>
    </row>
    <row r="124" spans="21:31" ht="15.75">
      <c r="U124" s="90"/>
      <c r="V124" s="43"/>
      <c r="W124" s="43"/>
      <c r="X124" s="43"/>
      <c r="Y124" s="150" t="s">
        <v>96</v>
      </c>
      <c r="Z124" s="150"/>
      <c r="AA124" s="57"/>
      <c r="AB124" s="43"/>
      <c r="AC124" s="43"/>
      <c r="AD124" s="43"/>
      <c r="AE124" s="43"/>
    </row>
    <row r="125" spans="21:31" ht="15.75">
      <c r="U125" s="90"/>
      <c r="V125" s="43"/>
      <c r="W125" s="43"/>
      <c r="X125" s="43"/>
      <c r="Y125" s="43"/>
      <c r="Z125" s="56"/>
      <c r="AA125" s="57"/>
      <c r="AB125" s="43"/>
      <c r="AC125" s="43"/>
      <c r="AD125" s="43"/>
      <c r="AE125" s="43"/>
    </row>
    <row r="126" spans="21:31" ht="15.75">
      <c r="U126" s="90"/>
      <c r="V126" s="140"/>
      <c r="W126" s="140"/>
      <c r="X126" s="71"/>
      <c r="Y126" s="71"/>
      <c r="Z126" s="53"/>
      <c r="AA126" s="54"/>
      <c r="AB126" s="43"/>
      <c r="AC126" s="43"/>
      <c r="AD126" s="43"/>
      <c r="AE126" s="43"/>
    </row>
    <row r="127" spans="21:31" ht="15.75">
      <c r="U127" s="90"/>
      <c r="V127" s="72"/>
      <c r="W127" s="73"/>
      <c r="X127" s="71"/>
      <c r="Y127" s="71"/>
      <c r="Z127" s="53"/>
      <c r="AA127" s="54"/>
      <c r="AB127" s="43"/>
      <c r="AC127" s="43"/>
      <c r="AD127" s="43"/>
      <c r="AE127" s="43"/>
    </row>
    <row r="128" spans="21:31" ht="15.75">
      <c r="U128" s="90"/>
      <c r="V128" s="72"/>
      <c r="W128" s="74"/>
      <c r="X128" s="71"/>
      <c r="Y128" s="71"/>
      <c r="Z128" s="53"/>
      <c r="AA128" s="54"/>
      <c r="AB128" s="43"/>
      <c r="AC128" s="43"/>
      <c r="AD128" s="43"/>
      <c r="AE128" s="43"/>
    </row>
    <row r="129" spans="21:31" ht="15.75">
      <c r="U129" s="90"/>
      <c r="V129" s="72"/>
      <c r="W129" s="93" t="s">
        <v>53</v>
      </c>
      <c r="X129" s="141" t="str">
        <f>IF(S36=4,L36,IF(S37=4,L37,IF(S38=4,L38,IF(S39=4,L39,IF(S40=4,L40,"NEODEHRÁNO")))))</f>
        <v>Smělá</v>
      </c>
      <c r="Y129" s="142"/>
      <c r="Z129" s="53"/>
      <c r="AA129" s="54"/>
      <c r="AB129" s="43"/>
      <c r="AC129" s="43"/>
      <c r="AD129" s="43"/>
      <c r="AE129" s="43"/>
    </row>
    <row r="130" spans="21:31" ht="15.75">
      <c r="U130" s="90"/>
      <c r="V130" s="72"/>
      <c r="W130" s="74"/>
      <c r="X130" s="75"/>
      <c r="Y130" s="76"/>
      <c r="Z130" s="53"/>
      <c r="AA130" s="54"/>
      <c r="AB130" s="43"/>
      <c r="AC130" s="43"/>
      <c r="AD130" s="43"/>
      <c r="AE130" s="43"/>
    </row>
    <row r="131" spans="21:31" ht="15.75">
      <c r="U131" s="90"/>
      <c r="V131" s="72"/>
      <c r="W131" s="74"/>
      <c r="X131" s="71"/>
      <c r="Y131" s="77"/>
      <c r="Z131" s="53"/>
      <c r="AA131" s="54"/>
      <c r="AB131" s="43"/>
      <c r="AC131" s="43"/>
      <c r="AD131" s="43"/>
      <c r="AE131" s="43"/>
    </row>
    <row r="132" spans="21:31" ht="15.75">
      <c r="U132" s="90"/>
      <c r="V132" s="142"/>
      <c r="W132" s="143"/>
      <c r="X132" s="71"/>
      <c r="Y132" s="77"/>
      <c r="Z132" s="53"/>
      <c r="AA132" s="54"/>
      <c r="AB132" s="43"/>
      <c r="AC132" s="43"/>
      <c r="AD132" s="43"/>
      <c r="AE132" s="43"/>
    </row>
    <row r="133" spans="21:31" ht="15.75">
      <c r="U133" s="90"/>
      <c r="V133" s="72"/>
      <c r="W133" s="78"/>
      <c r="X133" s="79"/>
      <c r="Y133" s="77"/>
      <c r="Z133" s="53"/>
      <c r="AA133" s="54"/>
      <c r="AB133" s="43"/>
      <c r="AC133" s="43"/>
      <c r="AD133" s="43"/>
      <c r="AE133" s="43"/>
    </row>
    <row r="134" spans="21:31" ht="15.75">
      <c r="U134" s="90"/>
      <c r="V134" s="72"/>
      <c r="W134" s="80"/>
      <c r="X134" s="79"/>
      <c r="Y134" s="77"/>
      <c r="Z134" s="53"/>
      <c r="AA134" s="54"/>
      <c r="AB134" s="43"/>
      <c r="AC134" s="43"/>
      <c r="AD134" s="43"/>
      <c r="AE134" s="43"/>
    </row>
    <row r="135" spans="21:31" ht="15.75">
      <c r="U135" s="92"/>
      <c r="V135" s="92"/>
      <c r="W135" s="80"/>
      <c r="X135" s="80"/>
      <c r="Y135" s="77"/>
      <c r="Z135" s="155" t="str">
        <f>X141</f>
        <v>Ledvinková</v>
      </c>
      <c r="AA135" s="156"/>
      <c r="AB135" s="43"/>
      <c r="AC135" s="43"/>
      <c r="AD135" s="43"/>
      <c r="AE135" s="43"/>
    </row>
    <row r="136" spans="21:31" ht="15.75">
      <c r="U136" s="92"/>
      <c r="V136" s="92"/>
      <c r="W136" s="91"/>
      <c r="X136" s="91"/>
      <c r="Y136" s="77"/>
      <c r="Z136" s="158"/>
      <c r="AA136" s="159"/>
      <c r="AB136" s="43"/>
      <c r="AC136" s="43"/>
      <c r="AD136" s="43"/>
      <c r="AE136" s="43"/>
    </row>
    <row r="137" spans="21:31" ht="15.75">
      <c r="U137" s="90"/>
      <c r="V137" s="72"/>
      <c r="W137" s="72"/>
      <c r="X137" s="71"/>
      <c r="Y137" s="77"/>
      <c r="Z137" s="42"/>
      <c r="AA137" s="42"/>
      <c r="AB137" s="43"/>
      <c r="AC137" s="43"/>
      <c r="AD137" s="43"/>
      <c r="AE137" s="43"/>
    </row>
    <row r="138" spans="21:31" ht="15.75">
      <c r="U138" s="90"/>
      <c r="V138" s="142"/>
      <c r="W138" s="142"/>
      <c r="X138" s="71"/>
      <c r="Y138" s="77"/>
      <c r="Z138" s="42"/>
      <c r="AA138" s="42"/>
      <c r="AB138" s="43"/>
      <c r="AC138" s="43"/>
      <c r="AD138" s="43"/>
      <c r="AE138" s="43"/>
    </row>
    <row r="139" spans="21:31" ht="15.75">
      <c r="U139" s="90"/>
      <c r="V139" s="72"/>
      <c r="W139" s="73"/>
      <c r="X139" s="71"/>
      <c r="Y139" s="77"/>
      <c r="Z139" s="42"/>
      <c r="AA139" s="42"/>
      <c r="AB139" s="43"/>
      <c r="AC139" s="43"/>
      <c r="AD139" s="43"/>
      <c r="AE139" s="43"/>
    </row>
    <row r="140" spans="21:31" ht="15.75">
      <c r="U140" s="90"/>
      <c r="V140" s="72"/>
      <c r="W140" s="74"/>
      <c r="X140" s="71"/>
      <c r="Y140" s="77"/>
      <c r="Z140" s="42"/>
      <c r="AA140" s="42"/>
      <c r="AB140" s="43"/>
      <c r="AC140" s="43"/>
      <c r="AD140" s="43"/>
      <c r="AE140" s="43"/>
    </row>
    <row r="141" spans="21:31" ht="15.75">
      <c r="U141" s="90"/>
      <c r="V141" s="72"/>
      <c r="W141" s="93" t="s">
        <v>23</v>
      </c>
      <c r="X141" s="147" t="str">
        <f>IF(S14=3,L14,IF(S15=3,L15,IF(S16=3,L16,IF(S17=3,L17,"NEODEHRÁNO"))))</f>
        <v>Ledvinková</v>
      </c>
      <c r="Y141" s="148"/>
      <c r="Z141" s="42"/>
      <c r="AA141" s="42"/>
      <c r="AB141" s="43"/>
      <c r="AC141" s="43"/>
      <c r="AD141" s="43"/>
      <c r="AE141" s="43"/>
    </row>
    <row r="142" spans="21:31" ht="15.75">
      <c r="U142" s="90"/>
      <c r="V142" s="72"/>
      <c r="W142" s="74"/>
      <c r="X142" s="75"/>
      <c r="Y142" s="81"/>
      <c r="Z142" s="42"/>
      <c r="AA142" s="42"/>
      <c r="AB142" s="43"/>
      <c r="AC142" s="43"/>
      <c r="AD142" s="43"/>
      <c r="AE142" s="43"/>
    </row>
    <row r="143" spans="21:31" ht="15.75">
      <c r="U143" s="90"/>
      <c r="V143" s="72"/>
      <c r="W143" s="74"/>
      <c r="X143" s="71"/>
      <c r="Y143" s="79"/>
      <c r="Z143" s="42"/>
      <c r="AA143" s="42"/>
      <c r="AB143" s="43"/>
      <c r="AC143" s="43"/>
      <c r="AD143" s="43"/>
      <c r="AE143" s="43"/>
    </row>
    <row r="144" spans="21:31" ht="15.75">
      <c r="U144" s="90"/>
      <c r="V144" s="142"/>
      <c r="W144" s="143"/>
      <c r="X144" s="71"/>
      <c r="Y144" s="71"/>
      <c r="Z144" s="42"/>
      <c r="AA144" s="42"/>
      <c r="AB144" s="43"/>
      <c r="AC144" s="43"/>
      <c r="AD144" s="43"/>
      <c r="AE144" s="43"/>
    </row>
  </sheetData>
  <mergeCells count="88">
    <mergeCell ref="AB74:AC74"/>
    <mergeCell ref="AB123:AC123"/>
    <mergeCell ref="AD98:AE98"/>
    <mergeCell ref="M35:O35"/>
    <mergeCell ref="B1:D1"/>
    <mergeCell ref="E1:S1"/>
    <mergeCell ref="B3:D3"/>
    <mergeCell ref="E3:G3"/>
    <mergeCell ref="H3:J3"/>
    <mergeCell ref="M3:O3"/>
    <mergeCell ref="M4:O4"/>
    <mergeCell ref="M12:O12"/>
    <mergeCell ref="M13:O13"/>
    <mergeCell ref="M21:O21"/>
    <mergeCell ref="M22:O22"/>
    <mergeCell ref="M34:O34"/>
    <mergeCell ref="Y2:AA2"/>
    <mergeCell ref="V4:W4"/>
    <mergeCell ref="X7:Y7"/>
    <mergeCell ref="V10:W10"/>
    <mergeCell ref="U13:V13"/>
    <mergeCell ref="W13:X13"/>
    <mergeCell ref="Z13:AA13"/>
    <mergeCell ref="X31:Y31"/>
    <mergeCell ref="U14:V14"/>
    <mergeCell ref="W14:X14"/>
    <mergeCell ref="Z14:AA14"/>
    <mergeCell ref="V16:W16"/>
    <mergeCell ref="X19:Y19"/>
    <mergeCell ref="V22:W22"/>
    <mergeCell ref="Y25:Z25"/>
    <mergeCell ref="AB25:AC25"/>
    <mergeCell ref="Y26:Z26"/>
    <mergeCell ref="AB26:AC26"/>
    <mergeCell ref="V28:W28"/>
    <mergeCell ref="X56:Y56"/>
    <mergeCell ref="V34:W34"/>
    <mergeCell ref="U37:V37"/>
    <mergeCell ref="W37:X37"/>
    <mergeCell ref="Z37:AA37"/>
    <mergeCell ref="U38:V38"/>
    <mergeCell ref="W38:X38"/>
    <mergeCell ref="Z38:AA38"/>
    <mergeCell ref="V40:W40"/>
    <mergeCell ref="X43:Y43"/>
    <mergeCell ref="V46:W46"/>
    <mergeCell ref="Y51:AA51"/>
    <mergeCell ref="V53:W53"/>
    <mergeCell ref="V59:W59"/>
    <mergeCell ref="W62:X62"/>
    <mergeCell ref="Z62:AA62"/>
    <mergeCell ref="W63:X63"/>
    <mergeCell ref="Z63:AA63"/>
    <mergeCell ref="W86:X86"/>
    <mergeCell ref="Z86:AA86"/>
    <mergeCell ref="W87:X87"/>
    <mergeCell ref="Z87:AA87"/>
    <mergeCell ref="V65:W65"/>
    <mergeCell ref="X68:Y68"/>
    <mergeCell ref="V71:W71"/>
    <mergeCell ref="V77:W77"/>
    <mergeCell ref="X80:Y80"/>
    <mergeCell ref="V83:W83"/>
    <mergeCell ref="Y74:Z74"/>
    <mergeCell ref="Y75:Z75"/>
    <mergeCell ref="X117:Y117"/>
    <mergeCell ref="V89:W89"/>
    <mergeCell ref="X92:Y92"/>
    <mergeCell ref="V95:W95"/>
    <mergeCell ref="V102:W102"/>
    <mergeCell ref="X105:Y105"/>
    <mergeCell ref="V108:W108"/>
    <mergeCell ref="Z136:AA136"/>
    <mergeCell ref="V138:W138"/>
    <mergeCell ref="X141:Y141"/>
    <mergeCell ref="V144:W144"/>
    <mergeCell ref="U98:V98"/>
    <mergeCell ref="U99:V99"/>
    <mergeCell ref="Y123:Z123"/>
    <mergeCell ref="Y124:Z124"/>
    <mergeCell ref="V120:W120"/>
    <mergeCell ref="V126:W126"/>
    <mergeCell ref="X129:Y129"/>
    <mergeCell ref="V132:W132"/>
    <mergeCell ref="Z135:AA135"/>
    <mergeCell ref="Z111:AA111"/>
    <mergeCell ref="Z112:AA112"/>
    <mergeCell ref="V114:W114"/>
  </mergeCells>
  <conditionalFormatting sqref="V4 V10 V16 V22">
    <cfRule type="expression" dxfId="115" priority="31" stopIfTrue="1">
      <formula>OR(AND(V4&lt;&gt;"Bye",V5="Bye"),W4=$G$5)</formula>
    </cfRule>
    <cfRule type="expression" dxfId="114" priority="32" stopIfTrue="1">
      <formula>W5=$G$5</formula>
    </cfRule>
  </conditionalFormatting>
  <conditionalFormatting sqref="V5 V11 V17">
    <cfRule type="expression" dxfId="113" priority="29" stopIfTrue="1">
      <formula>OR(AND(V5&lt;&gt;"Bye",V4="Bye"),W5=$G$5)</formula>
    </cfRule>
    <cfRule type="expression" dxfId="112" priority="30" stopIfTrue="1">
      <formula>W4=$G$5</formula>
    </cfRule>
  </conditionalFormatting>
  <conditionalFormatting sqref="V28 V34 V40 V46">
    <cfRule type="expression" dxfId="111" priority="27" stopIfTrue="1">
      <formula>OR(AND(V28&lt;&gt;"Bye",V29="Bye"),W28=$G$5)</formula>
    </cfRule>
    <cfRule type="expression" dxfId="110" priority="28" stopIfTrue="1">
      <formula>W29=$G$5</formula>
    </cfRule>
  </conditionalFormatting>
  <conditionalFormatting sqref="V29 V35 V41">
    <cfRule type="expression" dxfId="109" priority="25" stopIfTrue="1">
      <formula>OR(AND(V29&lt;&gt;"Bye",V28="Bye"),W29=$G$5)</formula>
    </cfRule>
    <cfRule type="expression" dxfId="108" priority="26" stopIfTrue="1">
      <formula>W28=$G$5</formula>
    </cfRule>
  </conditionalFormatting>
  <conditionalFormatting sqref="V4 V10 V16 V22">
    <cfRule type="expression" dxfId="107" priority="23" stopIfTrue="1">
      <formula>OR(AND(V4&lt;&gt;"Bye",V5="Bye"),W4=$G$5)</formula>
    </cfRule>
    <cfRule type="expression" dxfId="106" priority="24" stopIfTrue="1">
      <formula>W5=$G$5</formula>
    </cfRule>
  </conditionalFormatting>
  <conditionalFormatting sqref="V5 V11 V17">
    <cfRule type="expression" dxfId="105" priority="21" stopIfTrue="1">
      <formula>OR(AND(V5&lt;&gt;"Bye",V4="Bye"),W5=$G$5)</formula>
    </cfRule>
    <cfRule type="expression" dxfId="104" priority="22" stopIfTrue="1">
      <formula>W4=$G$5</formula>
    </cfRule>
  </conditionalFormatting>
  <conditionalFormatting sqref="V28 V34 V40 V46">
    <cfRule type="expression" dxfId="103" priority="19" stopIfTrue="1">
      <formula>OR(AND(V28&lt;&gt;"Bye",V29="Bye"),W28=$G$5)</formula>
    </cfRule>
    <cfRule type="expression" dxfId="102" priority="20" stopIfTrue="1">
      <formula>W29=$G$5</formula>
    </cfRule>
  </conditionalFormatting>
  <conditionalFormatting sqref="V29 V35 V41">
    <cfRule type="expression" dxfId="101" priority="17" stopIfTrue="1">
      <formula>OR(AND(V29&lt;&gt;"Bye",V28="Bye"),W29=$G$5)</formula>
    </cfRule>
    <cfRule type="expression" dxfId="100" priority="18" stopIfTrue="1">
      <formula>W28=$G$5</formula>
    </cfRule>
  </conditionalFormatting>
  <conditionalFormatting sqref="V53 V59 V65 V71">
    <cfRule type="expression" dxfId="99" priority="15" stopIfTrue="1">
      <formula>OR(AND(V53&lt;&gt;"Bye",V54="Bye"),W53=$G$5)</formula>
    </cfRule>
    <cfRule type="expression" dxfId="98" priority="16" stopIfTrue="1">
      <formula>W54=$G$5</formula>
    </cfRule>
  </conditionalFormatting>
  <conditionalFormatting sqref="V54 V60 V66">
    <cfRule type="expression" dxfId="97" priority="13" stopIfTrue="1">
      <formula>OR(AND(V54&lt;&gt;"Bye",V53="Bye"),W54=$G$5)</formula>
    </cfRule>
    <cfRule type="expression" dxfId="96" priority="14" stopIfTrue="1">
      <formula>W53=$G$5</formula>
    </cfRule>
  </conditionalFormatting>
  <conditionalFormatting sqref="V77 V83 V89 V95">
    <cfRule type="expression" dxfId="95" priority="11" stopIfTrue="1">
      <formula>OR(AND(V77&lt;&gt;"Bye",V78="Bye"),W77=$G$5)</formula>
    </cfRule>
    <cfRule type="expression" dxfId="94" priority="12" stopIfTrue="1">
      <formula>W78=$G$5</formula>
    </cfRule>
  </conditionalFormatting>
  <conditionalFormatting sqref="V78 V84 V90">
    <cfRule type="expression" dxfId="93" priority="9" stopIfTrue="1">
      <formula>OR(AND(V78&lt;&gt;"Bye",V77="Bye"),W78=$G$5)</formula>
    </cfRule>
    <cfRule type="expression" dxfId="92" priority="10" stopIfTrue="1">
      <formula>W77=$G$5</formula>
    </cfRule>
  </conditionalFormatting>
  <conditionalFormatting sqref="V102 V108 V114 V120">
    <cfRule type="expression" dxfId="91" priority="7" stopIfTrue="1">
      <formula>OR(AND(V102&lt;&gt;"Bye",V103="Bye"),W102=$G$5)</formula>
    </cfRule>
    <cfRule type="expression" dxfId="90" priority="8" stopIfTrue="1">
      <formula>W103=$G$5</formula>
    </cfRule>
  </conditionalFormatting>
  <conditionalFormatting sqref="V103 V109 V115">
    <cfRule type="expression" dxfId="89" priority="5" stopIfTrue="1">
      <formula>OR(AND(V103&lt;&gt;"Bye",V102="Bye"),W103=$G$5)</formula>
    </cfRule>
    <cfRule type="expression" dxfId="88" priority="6" stopIfTrue="1">
      <formula>W102=$G$5</formula>
    </cfRule>
  </conditionalFormatting>
  <conditionalFormatting sqref="V126 V132 V138 V144">
    <cfRule type="expression" dxfId="87" priority="3" stopIfTrue="1">
      <formula>OR(AND(V126&lt;&gt;"Bye",V127="Bye"),W126=$G$5)</formula>
    </cfRule>
    <cfRule type="expression" dxfId="86" priority="4" stopIfTrue="1">
      <formula>W127=$G$5</formula>
    </cfRule>
  </conditionalFormatting>
  <conditionalFormatting sqref="V127 V133 V139">
    <cfRule type="expression" dxfId="85" priority="1" stopIfTrue="1">
      <formula>OR(AND(V127&lt;&gt;"Bye",V126="Bye"),W127=$G$5)</formula>
    </cfRule>
    <cfRule type="expression" dxfId="84" priority="2" stopIfTrue="1">
      <formula>W126=$G$5</formula>
    </cfRule>
  </conditionalFormatting>
  <pageMargins left="0.70866141732283472" right="0.70866141732283472" top="0.78740157480314965" bottom="0.78740157480314965" header="0.31496062992125984" footer="0.31496062992125984"/>
  <pageSetup paperSize="9" scale="3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192"/>
  <sheetViews>
    <sheetView topLeftCell="F136" workbookViewId="0">
      <selection activeCell="AB147" sqref="AB147"/>
    </sheetView>
  </sheetViews>
  <sheetFormatPr defaultRowHeight="15"/>
  <cols>
    <col min="1" max="1" width="9.140625" style="30"/>
    <col min="2" max="2" width="20.85546875" customWidth="1"/>
    <col min="3" max="3" width="1.7109375" customWidth="1"/>
    <col min="4" max="4" width="20.5703125" customWidth="1"/>
    <col min="5" max="5" width="5.5703125" customWidth="1"/>
    <col min="6" max="6" width="1.7109375" customWidth="1"/>
    <col min="7" max="7" width="5.5703125" customWidth="1"/>
    <col min="8" max="8" width="5.42578125" customWidth="1"/>
    <col min="9" max="9" width="1.7109375" customWidth="1"/>
    <col min="10" max="10" width="5.7109375" customWidth="1"/>
    <col min="12" max="12" width="20.7109375" customWidth="1"/>
    <col min="13" max="13" width="5.7109375" customWidth="1"/>
    <col min="14" max="14" width="1.7109375" customWidth="1"/>
    <col min="15" max="15" width="5.7109375" customWidth="1"/>
    <col min="16" max="16" width="3.7109375" customWidth="1"/>
    <col min="17" max="17" width="6.7109375" customWidth="1"/>
    <col min="18" max="18" width="6.42578125" customWidth="1"/>
  </cols>
  <sheetData>
    <row r="1" spans="1:31" ht="21">
      <c r="A1" s="31"/>
      <c r="B1" s="138" t="s">
        <v>100</v>
      </c>
      <c r="C1" s="138"/>
      <c r="D1" s="138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U1" s="20"/>
    </row>
    <row r="2" spans="1:31">
      <c r="C2" s="30"/>
      <c r="E2" s="32"/>
      <c r="F2" s="32"/>
      <c r="G2" s="32"/>
      <c r="H2" s="32"/>
      <c r="I2" s="32"/>
      <c r="J2" s="32"/>
      <c r="K2" s="33"/>
      <c r="L2" s="34"/>
      <c r="M2" s="32"/>
      <c r="N2" s="32"/>
      <c r="O2" s="32"/>
      <c r="P2" s="32"/>
      <c r="Q2" s="32"/>
      <c r="R2" s="32"/>
      <c r="S2" s="32"/>
      <c r="U2" s="20"/>
    </row>
    <row r="3" spans="1:31" ht="15.75">
      <c r="B3" s="136" t="s">
        <v>6</v>
      </c>
      <c r="C3" s="136"/>
      <c r="D3" s="136"/>
      <c r="E3" s="164" t="s">
        <v>4</v>
      </c>
      <c r="F3" s="164"/>
      <c r="G3" s="164"/>
      <c r="H3" s="164" t="s">
        <v>7</v>
      </c>
      <c r="I3" s="164"/>
      <c r="J3" s="164"/>
      <c r="K3" s="33"/>
      <c r="L3" s="35" t="s">
        <v>8</v>
      </c>
      <c r="M3" s="177"/>
      <c r="N3" s="177"/>
      <c r="O3" s="177"/>
      <c r="P3" s="32"/>
      <c r="Q3" s="32"/>
      <c r="R3" s="32"/>
      <c r="S3" s="32"/>
      <c r="U3" s="20"/>
      <c r="V3" s="43"/>
      <c r="W3" s="43"/>
      <c r="X3" s="43"/>
      <c r="Y3" s="165" t="s">
        <v>101</v>
      </c>
      <c r="Z3" s="165"/>
      <c r="AA3" s="165"/>
      <c r="AB3" s="43"/>
      <c r="AC3" s="43"/>
      <c r="AD3" s="43"/>
      <c r="AE3" s="43"/>
    </row>
    <row r="4" spans="1:31" ht="15.75">
      <c r="A4" s="29" t="s">
        <v>0</v>
      </c>
      <c r="B4" s="5" t="s">
        <v>1</v>
      </c>
      <c r="C4" s="29" t="s">
        <v>3</v>
      </c>
      <c r="D4" s="5" t="s">
        <v>2</v>
      </c>
      <c r="E4" s="2" t="s">
        <v>1</v>
      </c>
      <c r="F4" s="2" t="s">
        <v>5</v>
      </c>
      <c r="G4" s="2" t="s">
        <v>2</v>
      </c>
      <c r="H4" s="2" t="s">
        <v>1</v>
      </c>
      <c r="I4" s="2" t="s">
        <v>5</v>
      </c>
      <c r="J4" s="2" t="s">
        <v>2</v>
      </c>
      <c r="K4" s="33"/>
      <c r="L4" s="2" t="s">
        <v>9</v>
      </c>
      <c r="M4" s="178" t="s">
        <v>10</v>
      </c>
      <c r="N4" s="178"/>
      <c r="O4" s="178"/>
      <c r="P4" s="37" t="s">
        <v>11</v>
      </c>
      <c r="Q4" s="2" t="s">
        <v>12</v>
      </c>
      <c r="R4" s="2" t="s">
        <v>13</v>
      </c>
      <c r="S4" s="2" t="s">
        <v>0</v>
      </c>
      <c r="U4" s="1" t="s">
        <v>16</v>
      </c>
      <c r="V4" s="171" t="str">
        <f>IF(S5=1,L5,IF(S6=1,L6,IF(S7=1,L7,IF(S8=1,L8,"NEODEHRÁNO"))))</f>
        <v>Volček</v>
      </c>
      <c r="W4" s="171"/>
      <c r="X4" s="41"/>
      <c r="Y4" s="41"/>
      <c r="Z4" s="42"/>
      <c r="AA4" s="42"/>
      <c r="AB4" s="43"/>
      <c r="AC4" s="43"/>
      <c r="AD4" s="43"/>
      <c r="AE4" s="43"/>
    </row>
    <row r="5" spans="1:31" ht="15.75">
      <c r="A5" s="30">
        <v>43</v>
      </c>
      <c r="B5" s="5" t="str">
        <f>L5</f>
        <v>Volček</v>
      </c>
      <c r="C5" s="29" t="s">
        <v>3</v>
      </c>
      <c r="D5" s="5" t="str">
        <f>L8</f>
        <v>Lešták</v>
      </c>
      <c r="E5" s="2">
        <v>2</v>
      </c>
      <c r="F5" s="2" t="s">
        <v>5</v>
      </c>
      <c r="G5" s="2">
        <v>0</v>
      </c>
      <c r="H5" s="2">
        <v>22</v>
      </c>
      <c r="I5" s="2" t="s">
        <v>5</v>
      </c>
      <c r="J5" s="2">
        <v>10</v>
      </c>
      <c r="K5" s="33"/>
      <c r="L5" s="27" t="s">
        <v>66</v>
      </c>
      <c r="M5" s="2">
        <f>SUM(H5,H8,J10)</f>
        <v>66</v>
      </c>
      <c r="N5" s="32" t="s">
        <v>5</v>
      </c>
      <c r="O5" s="2">
        <f>SUM(J5,J8,H10)</f>
        <v>20</v>
      </c>
      <c r="P5" s="2">
        <f>M5-O5</f>
        <v>46</v>
      </c>
      <c r="Q5" s="2">
        <f>SUM(E5,E8,G10)</f>
        <v>6</v>
      </c>
      <c r="R5" s="2">
        <f>Q5+(P5/100)</f>
        <v>6.46</v>
      </c>
      <c r="S5" s="2">
        <f>RANK(R5,$R$5:$R$8,0)</f>
        <v>1</v>
      </c>
      <c r="U5" s="20"/>
      <c r="V5" s="44" t="s">
        <v>15</v>
      </c>
      <c r="W5" s="45"/>
      <c r="X5" s="41"/>
      <c r="Y5" s="41"/>
      <c r="Z5" s="42"/>
      <c r="AA5" s="42"/>
      <c r="AB5" s="43"/>
      <c r="AC5" s="43"/>
      <c r="AD5" s="43"/>
      <c r="AE5" s="43"/>
    </row>
    <row r="6" spans="1:31" ht="15.75">
      <c r="A6" s="30">
        <v>44</v>
      </c>
      <c r="B6" s="5" t="str">
        <f>L6</f>
        <v>Češner</v>
      </c>
      <c r="C6" s="29" t="s">
        <v>3</v>
      </c>
      <c r="D6" s="5" t="str">
        <f>L7</f>
        <v>Kokoř</v>
      </c>
      <c r="E6" s="2">
        <v>0</v>
      </c>
      <c r="F6" s="2" t="s">
        <v>5</v>
      </c>
      <c r="G6" s="2">
        <v>2</v>
      </c>
      <c r="H6" s="2">
        <v>4</v>
      </c>
      <c r="I6" s="2" t="s">
        <v>5</v>
      </c>
      <c r="J6" s="2">
        <v>22</v>
      </c>
      <c r="K6" s="33"/>
      <c r="L6" s="108" t="s">
        <v>80</v>
      </c>
      <c r="M6" s="2">
        <f>SUM(H6,J8,H9)</f>
        <v>13</v>
      </c>
      <c r="N6" s="2" t="s">
        <v>5</v>
      </c>
      <c r="O6" s="2">
        <f>SUM(J6,H8,J9)</f>
        <v>66</v>
      </c>
      <c r="P6" s="2">
        <f t="shared" ref="P6:P8" si="0">M6-O6</f>
        <v>-53</v>
      </c>
      <c r="Q6" s="2">
        <f>SUM(E6,G8,E9)</f>
        <v>0</v>
      </c>
      <c r="R6" s="2">
        <f t="shared" ref="R6:R8" si="1">Q6+(P6/100)</f>
        <v>-0.53</v>
      </c>
      <c r="S6" s="2">
        <f t="shared" ref="S6:S8" si="2">RANK(R6,$R$5:$R$8,0)</f>
        <v>4</v>
      </c>
      <c r="U6" s="20"/>
      <c r="V6" s="44"/>
      <c r="W6" s="46"/>
      <c r="X6" s="41"/>
      <c r="Y6" s="41"/>
      <c r="Z6" s="42"/>
      <c r="AA6" s="42"/>
      <c r="AB6" s="43"/>
      <c r="AC6" s="43"/>
      <c r="AD6" s="43"/>
      <c r="AE6" s="43"/>
    </row>
    <row r="7" spans="1:31" ht="15.75">
      <c r="A7" s="30">
        <v>119</v>
      </c>
      <c r="B7" s="5" t="str">
        <f>L8</f>
        <v>Lešták</v>
      </c>
      <c r="C7" s="29" t="s">
        <v>3</v>
      </c>
      <c r="D7" s="5" t="str">
        <f>L7</f>
        <v>Kokoř</v>
      </c>
      <c r="E7" s="2">
        <v>0</v>
      </c>
      <c r="F7" s="2" t="s">
        <v>5</v>
      </c>
      <c r="G7" s="2">
        <v>2</v>
      </c>
      <c r="H7" s="2">
        <v>17</v>
      </c>
      <c r="I7" s="2" t="s">
        <v>5</v>
      </c>
      <c r="J7" s="2">
        <v>22</v>
      </c>
      <c r="K7" s="33"/>
      <c r="L7" s="98" t="s">
        <v>87</v>
      </c>
      <c r="M7" s="2">
        <f>SUM(J6,J7,H10)</f>
        <v>53</v>
      </c>
      <c r="N7" s="2" t="s">
        <v>5</v>
      </c>
      <c r="O7" s="2">
        <f>SUM(H6,H7,J10)</f>
        <v>43</v>
      </c>
      <c r="P7" s="2">
        <f t="shared" si="0"/>
        <v>10</v>
      </c>
      <c r="Q7" s="2">
        <f>SUM(G6,G7,E10)</f>
        <v>4</v>
      </c>
      <c r="R7" s="2">
        <f t="shared" si="1"/>
        <v>4.0999999999999996</v>
      </c>
      <c r="S7" s="2">
        <f t="shared" si="2"/>
        <v>2</v>
      </c>
      <c r="U7" s="20"/>
      <c r="V7" s="44"/>
      <c r="W7" s="46"/>
      <c r="X7" s="172" t="str">
        <f>V4</f>
        <v>Volček</v>
      </c>
      <c r="Y7" s="173"/>
      <c r="Z7" s="42"/>
      <c r="AA7" s="42"/>
      <c r="AB7" s="43"/>
      <c r="AC7" s="43"/>
      <c r="AD7" s="43"/>
      <c r="AE7" s="43"/>
    </row>
    <row r="8" spans="1:31" ht="15.75">
      <c r="A8" s="30">
        <v>120</v>
      </c>
      <c r="B8" s="5" t="str">
        <f>L5</f>
        <v>Volček</v>
      </c>
      <c r="C8" s="29" t="s">
        <v>3</v>
      </c>
      <c r="D8" s="5" t="str">
        <f>L6</f>
        <v>Češner</v>
      </c>
      <c r="E8" s="2">
        <v>2</v>
      </c>
      <c r="F8" s="2" t="s">
        <v>5</v>
      </c>
      <c r="G8" s="2">
        <v>0</v>
      </c>
      <c r="H8" s="2">
        <v>22</v>
      </c>
      <c r="I8" s="2" t="s">
        <v>5</v>
      </c>
      <c r="J8" s="2">
        <v>1</v>
      </c>
      <c r="K8" s="33"/>
      <c r="L8" s="98" t="s">
        <v>73</v>
      </c>
      <c r="M8" s="2">
        <f>SUM(J5,H7,J9)</f>
        <v>49</v>
      </c>
      <c r="N8" s="2" t="s">
        <v>5</v>
      </c>
      <c r="O8" s="2">
        <f>SUM(H5,J7,H9)</f>
        <v>52</v>
      </c>
      <c r="P8" s="2">
        <f t="shared" si="0"/>
        <v>-3</v>
      </c>
      <c r="Q8" s="2">
        <f>SUM(G5,E7,G9)</f>
        <v>2</v>
      </c>
      <c r="R8" s="2">
        <f t="shared" si="1"/>
        <v>1.97</v>
      </c>
      <c r="S8" s="2">
        <f t="shared" si="2"/>
        <v>3</v>
      </c>
      <c r="U8" s="20"/>
      <c r="V8" s="44"/>
      <c r="W8" s="46"/>
      <c r="X8" s="47" t="s">
        <v>15</v>
      </c>
      <c r="Y8" s="48"/>
      <c r="Z8" s="42"/>
      <c r="AA8" s="42"/>
      <c r="AB8" s="43"/>
      <c r="AC8" s="43"/>
      <c r="AD8" s="43"/>
      <c r="AE8" s="43"/>
    </row>
    <row r="9" spans="1:31" ht="15.75">
      <c r="A9" s="30">
        <v>187</v>
      </c>
      <c r="B9" s="5" t="str">
        <f>L6</f>
        <v>Češner</v>
      </c>
      <c r="C9" s="29" t="s">
        <v>3</v>
      </c>
      <c r="D9" s="5" t="str">
        <f>L8</f>
        <v>Lešták</v>
      </c>
      <c r="E9" s="2">
        <v>0</v>
      </c>
      <c r="F9" s="2" t="s">
        <v>5</v>
      </c>
      <c r="G9" s="2">
        <v>2</v>
      </c>
      <c r="H9" s="2">
        <v>8</v>
      </c>
      <c r="I9" s="2" t="s">
        <v>5</v>
      </c>
      <c r="J9" s="2">
        <v>22</v>
      </c>
      <c r="K9" s="33"/>
      <c r="L9" s="34"/>
      <c r="M9" s="38">
        <f>SUM(M5:M8)</f>
        <v>181</v>
      </c>
      <c r="N9" s="39">
        <f>M9-O9</f>
        <v>0</v>
      </c>
      <c r="O9" s="38">
        <f>SUM(O5:O8)</f>
        <v>181</v>
      </c>
      <c r="P9" s="32"/>
      <c r="Q9" s="32"/>
      <c r="R9" s="32"/>
      <c r="S9" s="32"/>
      <c r="U9" s="20"/>
      <c r="V9" s="44"/>
      <c r="W9" s="46"/>
      <c r="X9" s="41"/>
      <c r="Y9" s="49"/>
      <c r="Z9" s="42"/>
      <c r="AA9" s="42"/>
      <c r="AB9" s="43"/>
      <c r="AC9" s="43"/>
      <c r="AD9" s="43"/>
      <c r="AE9" s="43"/>
    </row>
    <row r="10" spans="1:31" ht="15.75">
      <c r="A10" s="30">
        <v>188</v>
      </c>
      <c r="B10" s="5" t="str">
        <f>L7</f>
        <v>Kokoř</v>
      </c>
      <c r="C10" s="29" t="s">
        <v>3</v>
      </c>
      <c r="D10" s="5" t="str">
        <f>L5</f>
        <v>Volček</v>
      </c>
      <c r="E10" s="2">
        <v>0</v>
      </c>
      <c r="F10" s="2" t="s">
        <v>5</v>
      </c>
      <c r="G10" s="2">
        <v>2</v>
      </c>
      <c r="H10" s="2">
        <v>9</v>
      </c>
      <c r="I10" s="2" t="s">
        <v>5</v>
      </c>
      <c r="J10" s="2">
        <v>22</v>
      </c>
      <c r="K10" s="33"/>
      <c r="L10" s="34"/>
      <c r="M10" s="32"/>
      <c r="N10" s="32"/>
      <c r="O10" s="32"/>
      <c r="P10" s="32"/>
      <c r="Q10" s="32"/>
      <c r="R10" s="32"/>
      <c r="S10" s="32"/>
      <c r="U10" s="20" t="s">
        <v>38</v>
      </c>
      <c r="V10" s="167" t="str">
        <f>IF(S74=2,L74,IF(S75=2,L75,IF(S76=2,L76,IF(S77=2,L77,"NEODEHRÁNO"))))</f>
        <v>Patera</v>
      </c>
      <c r="W10" s="170"/>
      <c r="X10" s="41"/>
      <c r="Y10" s="49"/>
      <c r="Z10" s="42"/>
      <c r="AA10" s="42"/>
      <c r="AB10" s="43"/>
      <c r="AC10" s="43"/>
      <c r="AD10" s="43"/>
      <c r="AE10" s="43"/>
    </row>
    <row r="11" spans="1:31" ht="15.75">
      <c r="B11" s="5"/>
      <c r="C11" s="29"/>
      <c r="D11" s="5"/>
      <c r="E11" s="2"/>
      <c r="F11" s="2"/>
      <c r="G11" s="2"/>
      <c r="H11" s="2"/>
      <c r="I11" s="2"/>
      <c r="J11" s="2"/>
      <c r="K11" s="33"/>
      <c r="L11" s="34"/>
      <c r="M11" s="32"/>
      <c r="N11" s="32"/>
      <c r="O11" s="32"/>
      <c r="P11" s="32"/>
      <c r="Q11" s="32"/>
      <c r="R11" s="32"/>
      <c r="S11" s="32"/>
      <c r="U11" s="20"/>
      <c r="V11" s="44" t="s">
        <v>15</v>
      </c>
      <c r="W11" s="50"/>
      <c r="X11" s="51"/>
      <c r="Y11" s="49"/>
      <c r="Z11" s="42"/>
      <c r="AA11" s="42"/>
      <c r="AB11" s="43"/>
      <c r="AC11" s="43"/>
      <c r="AD11" s="43"/>
      <c r="AE11" s="43"/>
    </row>
    <row r="12" spans="1:31" ht="15.75">
      <c r="B12" s="5"/>
      <c r="C12" s="29"/>
      <c r="D12" s="5"/>
      <c r="E12" s="2"/>
      <c r="F12" s="2"/>
      <c r="G12" s="2"/>
      <c r="H12" s="2"/>
      <c r="I12" s="2"/>
      <c r="J12" s="2"/>
      <c r="K12" s="33"/>
      <c r="L12" s="35" t="s">
        <v>14</v>
      </c>
      <c r="M12" s="177"/>
      <c r="N12" s="177"/>
      <c r="O12" s="177"/>
      <c r="P12" s="32"/>
      <c r="Q12" s="32"/>
      <c r="R12" s="32"/>
      <c r="S12" s="32"/>
      <c r="U12" s="20"/>
      <c r="V12" s="44"/>
      <c r="W12" s="52"/>
      <c r="X12" s="51"/>
      <c r="Y12" s="49"/>
      <c r="Z12" s="42"/>
      <c r="AA12" s="42"/>
      <c r="AB12" s="43"/>
      <c r="AC12" s="43"/>
      <c r="AD12" s="43"/>
      <c r="AE12" s="43"/>
    </row>
    <row r="13" spans="1:31" ht="15.75">
      <c r="B13" s="5"/>
      <c r="C13" s="29"/>
      <c r="D13" s="5"/>
      <c r="E13" s="2"/>
      <c r="F13" s="2"/>
      <c r="G13" s="2"/>
      <c r="H13" s="2"/>
      <c r="I13" s="2"/>
      <c r="J13" s="2"/>
      <c r="K13" s="33"/>
      <c r="L13" s="2" t="s">
        <v>9</v>
      </c>
      <c r="M13" s="178" t="s">
        <v>10</v>
      </c>
      <c r="N13" s="178"/>
      <c r="O13" s="178"/>
      <c r="P13" s="37" t="s">
        <v>11</v>
      </c>
      <c r="Q13" s="2" t="s">
        <v>12</v>
      </c>
      <c r="R13" s="2" t="s">
        <v>13</v>
      </c>
      <c r="S13" s="2" t="s">
        <v>0</v>
      </c>
      <c r="U13" s="174"/>
      <c r="V13" s="174"/>
      <c r="W13" s="175"/>
      <c r="X13" s="175"/>
      <c r="Y13" s="51"/>
      <c r="Z13" s="168" t="str">
        <f>X19</f>
        <v>Forejt</v>
      </c>
      <c r="AA13" s="203"/>
      <c r="AB13" s="43"/>
      <c r="AC13" s="43"/>
      <c r="AD13" s="43"/>
      <c r="AE13" s="43"/>
    </row>
    <row r="14" spans="1:31" ht="15.75">
      <c r="A14" s="30">
        <v>45</v>
      </c>
      <c r="B14" s="5" t="str">
        <f>L14</f>
        <v>Forejt</v>
      </c>
      <c r="C14" s="29" t="s">
        <v>3</v>
      </c>
      <c r="D14" s="5" t="str">
        <f>L17</f>
        <v>Obhlídal</v>
      </c>
      <c r="E14" s="2">
        <v>2</v>
      </c>
      <c r="F14" s="2" t="s">
        <v>5</v>
      </c>
      <c r="G14" s="2">
        <v>0</v>
      </c>
      <c r="H14" s="2">
        <v>22</v>
      </c>
      <c r="I14" s="2" t="s">
        <v>5</v>
      </c>
      <c r="J14" s="2">
        <v>5</v>
      </c>
      <c r="K14" s="33"/>
      <c r="L14" s="98" t="s">
        <v>89</v>
      </c>
      <c r="M14" s="2">
        <f>SUM(H14,H17,J19)</f>
        <v>66</v>
      </c>
      <c r="N14" s="32" t="s">
        <v>5</v>
      </c>
      <c r="O14" s="2">
        <f>SUM(J14,J17,H19)</f>
        <v>18</v>
      </c>
      <c r="P14" s="2">
        <f>M14-O14</f>
        <v>48</v>
      </c>
      <c r="Q14" s="2">
        <f>SUM(E14,E17,G19)</f>
        <v>6</v>
      </c>
      <c r="R14" s="2">
        <f>Q14+(P14/100)</f>
        <v>6.48</v>
      </c>
      <c r="S14" s="2">
        <f>RANK(R14,$R$14:$R$17,0)</f>
        <v>1</v>
      </c>
      <c r="U14" s="166" t="s">
        <v>96</v>
      </c>
      <c r="V14" s="166"/>
      <c r="W14" s="176"/>
      <c r="X14" s="176"/>
      <c r="Y14" s="49"/>
      <c r="Z14" s="201"/>
      <c r="AA14" s="202"/>
      <c r="AB14" s="43"/>
      <c r="AC14" s="43"/>
      <c r="AD14" s="43"/>
      <c r="AE14" s="43"/>
    </row>
    <row r="15" spans="1:31" ht="15.75">
      <c r="A15" s="30">
        <v>46</v>
      </c>
      <c r="B15" s="5" t="str">
        <f>L15</f>
        <v>Bršťák</v>
      </c>
      <c r="C15" s="29" t="s">
        <v>3</v>
      </c>
      <c r="D15" s="5" t="str">
        <f>L16</f>
        <v xml:space="preserve">Kott </v>
      </c>
      <c r="E15" s="2">
        <v>2</v>
      </c>
      <c r="F15" s="2" t="s">
        <v>5</v>
      </c>
      <c r="G15" s="2">
        <v>0</v>
      </c>
      <c r="H15" s="2">
        <v>22</v>
      </c>
      <c r="I15" s="2" t="s">
        <v>5</v>
      </c>
      <c r="J15" s="2">
        <v>14</v>
      </c>
      <c r="K15" s="33"/>
      <c r="L15" s="109" t="s">
        <v>163</v>
      </c>
      <c r="M15" s="2">
        <f>SUM(H15,J17,H18)</f>
        <v>52</v>
      </c>
      <c r="N15" s="2" t="s">
        <v>5</v>
      </c>
      <c r="O15" s="2">
        <f>SUM(J15,H17,J18)</f>
        <v>45</v>
      </c>
      <c r="P15" s="2">
        <f t="shared" ref="P15:P17" si="3">M15-O15</f>
        <v>7</v>
      </c>
      <c r="Q15" s="2">
        <f>SUM(E15,G17,E18)</f>
        <v>4</v>
      </c>
      <c r="R15" s="2">
        <f t="shared" ref="R15:R17" si="4">Q15+(P15/100)</f>
        <v>4.07</v>
      </c>
      <c r="S15" s="2">
        <f t="shared" ref="S15:S17" si="5">RANK(R15,$R$14:$R$17,0)</f>
        <v>2</v>
      </c>
      <c r="U15" s="20"/>
      <c r="V15" s="44"/>
      <c r="W15" s="44"/>
      <c r="X15" s="41"/>
      <c r="Y15" s="49"/>
      <c r="Z15" s="53"/>
      <c r="AA15" s="54"/>
      <c r="AB15" s="43"/>
      <c r="AC15" s="43"/>
      <c r="AD15" s="43"/>
      <c r="AE15" s="43"/>
    </row>
    <row r="16" spans="1:31" ht="15.75">
      <c r="A16" s="30">
        <v>121</v>
      </c>
      <c r="B16" s="5" t="str">
        <f>L17</f>
        <v>Obhlídal</v>
      </c>
      <c r="C16" s="29" t="s">
        <v>3</v>
      </c>
      <c r="D16" s="5" t="str">
        <f>L16</f>
        <v xml:space="preserve">Kott </v>
      </c>
      <c r="E16" s="2">
        <v>0</v>
      </c>
      <c r="F16" s="2" t="s">
        <v>5</v>
      </c>
      <c r="G16" s="2">
        <v>2</v>
      </c>
      <c r="H16" s="2">
        <v>7</v>
      </c>
      <c r="I16" s="2" t="s">
        <v>5</v>
      </c>
      <c r="J16" s="2">
        <v>22</v>
      </c>
      <c r="K16" s="33"/>
      <c r="L16" s="98" t="s">
        <v>164</v>
      </c>
      <c r="M16" s="2">
        <f>SUM(J15,J16,H19)</f>
        <v>41</v>
      </c>
      <c r="N16" s="2" t="s">
        <v>5</v>
      </c>
      <c r="O16" s="2">
        <f>SUM(H15,H16,J19)</f>
        <v>51</v>
      </c>
      <c r="P16" s="2">
        <f t="shared" si="3"/>
        <v>-10</v>
      </c>
      <c r="Q16" s="2">
        <f>SUM(G15,G16,E19)</f>
        <v>2</v>
      </c>
      <c r="R16" s="2">
        <f t="shared" si="4"/>
        <v>1.9</v>
      </c>
      <c r="S16" s="2">
        <f t="shared" si="5"/>
        <v>3</v>
      </c>
      <c r="U16" s="20" t="s">
        <v>19</v>
      </c>
      <c r="V16" s="167" t="str">
        <f>IF(S14=1,L14,IF(S15=1,L15,IF(S16=1,L16,IF(S17=1,L17,"NEODEHRÁNO"))))</f>
        <v>Forejt</v>
      </c>
      <c r="W16" s="167"/>
      <c r="X16" s="41"/>
      <c r="Y16" s="49"/>
      <c r="Z16" s="53"/>
      <c r="AA16" s="54"/>
      <c r="AB16" s="43"/>
      <c r="AC16" s="43"/>
      <c r="AD16" s="43"/>
      <c r="AE16" s="43"/>
    </row>
    <row r="17" spans="1:31" ht="15.75">
      <c r="A17" s="30">
        <v>122</v>
      </c>
      <c r="B17" s="5" t="str">
        <f>L14</f>
        <v>Forejt</v>
      </c>
      <c r="C17" s="29" t="s">
        <v>3</v>
      </c>
      <c r="D17" s="5" t="str">
        <f>L15</f>
        <v>Bršťák</v>
      </c>
      <c r="E17" s="2">
        <v>2</v>
      </c>
      <c r="F17" s="2" t="s">
        <v>5</v>
      </c>
      <c r="G17" s="2">
        <v>0</v>
      </c>
      <c r="H17" s="2">
        <v>22</v>
      </c>
      <c r="I17" s="2" t="s">
        <v>5</v>
      </c>
      <c r="J17" s="2">
        <v>8</v>
      </c>
      <c r="K17" s="33"/>
      <c r="L17" s="108" t="s">
        <v>165</v>
      </c>
      <c r="M17" s="2">
        <f>SUM(J14,H16,J18)</f>
        <v>21</v>
      </c>
      <c r="N17" s="2" t="s">
        <v>5</v>
      </c>
      <c r="O17" s="2">
        <f>SUM(H14,J16,H18)</f>
        <v>66</v>
      </c>
      <c r="P17" s="2">
        <f t="shared" si="3"/>
        <v>-45</v>
      </c>
      <c r="Q17" s="2">
        <f>SUM(G14,E16,G18)</f>
        <v>0</v>
      </c>
      <c r="R17" s="2">
        <f t="shared" si="4"/>
        <v>-0.45</v>
      </c>
      <c r="S17" s="2">
        <f t="shared" si="5"/>
        <v>4</v>
      </c>
      <c r="U17" s="20"/>
      <c r="V17" s="44" t="s">
        <v>15</v>
      </c>
      <c r="W17" s="45"/>
      <c r="X17" s="41"/>
      <c r="Y17" s="49"/>
      <c r="Z17" s="53"/>
      <c r="AA17" s="54"/>
      <c r="AB17" s="43"/>
      <c r="AC17" s="43"/>
      <c r="AD17" s="43"/>
      <c r="AE17" s="43"/>
    </row>
    <row r="18" spans="1:31" ht="15.75">
      <c r="A18" s="30">
        <v>189</v>
      </c>
      <c r="B18" s="5" t="str">
        <f>L15</f>
        <v>Bršťák</v>
      </c>
      <c r="C18" s="29" t="s">
        <v>3</v>
      </c>
      <c r="D18" s="5" t="str">
        <f>L17</f>
        <v>Obhlídal</v>
      </c>
      <c r="E18" s="2">
        <v>2</v>
      </c>
      <c r="F18" s="2" t="s">
        <v>5</v>
      </c>
      <c r="G18" s="2">
        <v>0</v>
      </c>
      <c r="H18" s="2">
        <v>22</v>
      </c>
      <c r="I18" s="2" t="s">
        <v>5</v>
      </c>
      <c r="J18" s="2">
        <v>9</v>
      </c>
      <c r="K18" s="33"/>
      <c r="L18" s="34"/>
      <c r="M18" s="38">
        <f>SUM(M14:M17)</f>
        <v>180</v>
      </c>
      <c r="N18" s="39">
        <f>M18-O18</f>
        <v>0</v>
      </c>
      <c r="O18" s="38">
        <f>SUM(O14:O17)</f>
        <v>180</v>
      </c>
      <c r="P18" s="32"/>
      <c r="Q18" s="32"/>
      <c r="R18" s="32"/>
      <c r="S18" s="32"/>
      <c r="U18" s="20"/>
      <c r="V18" s="44"/>
      <c r="W18" s="46"/>
      <c r="X18" s="41"/>
      <c r="Y18" s="49"/>
      <c r="Z18" s="53"/>
      <c r="AA18" s="54"/>
      <c r="AB18" s="43"/>
      <c r="AC18" s="43"/>
      <c r="AD18" s="43"/>
      <c r="AE18" s="43"/>
    </row>
    <row r="19" spans="1:31" ht="15.75">
      <c r="A19" s="30">
        <v>190</v>
      </c>
      <c r="B19" s="5" t="str">
        <f>L16</f>
        <v xml:space="preserve">Kott </v>
      </c>
      <c r="C19" s="29" t="s">
        <v>3</v>
      </c>
      <c r="D19" s="5" t="str">
        <f>L14</f>
        <v>Forejt</v>
      </c>
      <c r="E19" s="2">
        <v>0</v>
      </c>
      <c r="F19" s="2" t="s">
        <v>5</v>
      </c>
      <c r="G19" s="2">
        <v>2</v>
      </c>
      <c r="H19" s="2">
        <v>5</v>
      </c>
      <c r="I19" s="2" t="s">
        <v>5</v>
      </c>
      <c r="J19" s="2">
        <v>22</v>
      </c>
      <c r="K19" s="33"/>
      <c r="L19" s="34"/>
      <c r="M19" s="32"/>
      <c r="N19" s="32"/>
      <c r="O19" s="32"/>
      <c r="P19" s="32"/>
      <c r="Q19" s="32"/>
      <c r="R19" s="32"/>
      <c r="S19" s="32"/>
      <c r="U19" s="20"/>
      <c r="V19" s="44"/>
      <c r="W19" s="46"/>
      <c r="X19" s="168" t="str">
        <f>V16</f>
        <v>Forejt</v>
      </c>
      <c r="Y19" s="169"/>
      <c r="Z19" s="53"/>
      <c r="AA19" s="54"/>
      <c r="AB19" s="43"/>
      <c r="AC19" s="43"/>
      <c r="AD19" s="43"/>
      <c r="AE19" s="43"/>
    </row>
    <row r="20" spans="1:31" ht="15.75">
      <c r="B20" s="5"/>
      <c r="C20" s="29"/>
      <c r="D20" s="5"/>
      <c r="E20" s="2"/>
      <c r="F20" s="2"/>
      <c r="G20" s="2"/>
      <c r="H20" s="2"/>
      <c r="I20" s="2"/>
      <c r="J20" s="2"/>
      <c r="K20" s="33"/>
      <c r="L20" s="34"/>
      <c r="M20" s="32"/>
      <c r="N20" s="32"/>
      <c r="O20" s="32"/>
      <c r="P20" s="32"/>
      <c r="Q20" s="32"/>
      <c r="R20" s="32"/>
      <c r="S20" s="32"/>
      <c r="U20" s="20"/>
      <c r="V20" s="44"/>
      <c r="W20" s="46"/>
      <c r="X20" s="47" t="s">
        <v>15</v>
      </c>
      <c r="Y20" s="55"/>
      <c r="Z20" s="53"/>
      <c r="AA20" s="54"/>
      <c r="AB20" s="43"/>
      <c r="AC20" s="43"/>
      <c r="AD20" s="43"/>
      <c r="AE20" s="43"/>
    </row>
    <row r="21" spans="1:31" ht="15.75">
      <c r="B21" s="5"/>
      <c r="C21" s="29"/>
      <c r="D21" s="5"/>
      <c r="E21" s="2"/>
      <c r="F21" s="2"/>
      <c r="G21" s="2"/>
      <c r="H21" s="2"/>
      <c r="I21" s="2"/>
      <c r="J21" s="2"/>
      <c r="K21" s="33"/>
      <c r="L21" s="34"/>
      <c r="M21" s="32"/>
      <c r="N21" s="32"/>
      <c r="O21" s="32"/>
      <c r="P21" s="32"/>
      <c r="Q21" s="32"/>
      <c r="R21" s="32"/>
      <c r="S21" s="32"/>
      <c r="U21" s="20"/>
      <c r="V21" s="44"/>
      <c r="W21" s="46"/>
      <c r="X21" s="41"/>
      <c r="Y21" s="51"/>
      <c r="Z21" s="53"/>
      <c r="AA21" s="54"/>
      <c r="AB21" s="43"/>
      <c r="AC21" s="43"/>
      <c r="AD21" s="43"/>
      <c r="AE21" s="43"/>
    </row>
    <row r="22" spans="1:31" ht="15.75">
      <c r="B22" s="5"/>
      <c r="C22" s="29"/>
      <c r="D22" s="5"/>
      <c r="E22" s="2"/>
      <c r="F22" s="2"/>
      <c r="G22" s="2"/>
      <c r="H22" s="2"/>
      <c r="I22" s="2"/>
      <c r="J22" s="2"/>
      <c r="K22" s="33"/>
      <c r="L22" s="35" t="s">
        <v>27</v>
      </c>
      <c r="M22" s="177"/>
      <c r="N22" s="177"/>
      <c r="O22" s="177"/>
      <c r="P22" s="32"/>
      <c r="Q22" s="32"/>
      <c r="R22" s="32"/>
      <c r="S22" s="32"/>
      <c r="U22" s="20" t="s">
        <v>39</v>
      </c>
      <c r="V22" s="167" t="str">
        <f>IF(S64=2,L64,IF(S65=2,L65,IF(S66=2,L66,IF(S67=2,L67,"NEODEHRÁNO"))))</f>
        <v>Chval</v>
      </c>
      <c r="W22" s="170"/>
      <c r="X22" s="41"/>
      <c r="Y22" s="41"/>
      <c r="Z22" s="53"/>
      <c r="AA22" s="54"/>
      <c r="AB22" s="43"/>
      <c r="AC22" s="43"/>
      <c r="AD22" s="43"/>
      <c r="AE22" s="43"/>
    </row>
    <row r="23" spans="1:31" ht="15.75">
      <c r="B23" s="5"/>
      <c r="C23" s="29"/>
      <c r="D23" s="5"/>
      <c r="E23" s="2"/>
      <c r="F23" s="2"/>
      <c r="G23" s="2"/>
      <c r="H23" s="2"/>
      <c r="I23" s="2"/>
      <c r="J23" s="2"/>
      <c r="K23" s="33"/>
      <c r="L23" s="2" t="s">
        <v>9</v>
      </c>
      <c r="M23" s="178" t="s">
        <v>10</v>
      </c>
      <c r="N23" s="178"/>
      <c r="O23" s="178"/>
      <c r="P23" s="37" t="s">
        <v>11</v>
      </c>
      <c r="Q23" s="2" t="s">
        <v>12</v>
      </c>
      <c r="R23" s="2" t="s">
        <v>13</v>
      </c>
      <c r="S23" s="2" t="s">
        <v>0</v>
      </c>
      <c r="U23" s="20"/>
      <c r="V23" s="43"/>
      <c r="W23" s="43"/>
      <c r="X23" s="43"/>
      <c r="Y23" s="43"/>
      <c r="Z23" s="56"/>
      <c r="AA23" s="57"/>
      <c r="AB23" s="43"/>
      <c r="AC23" s="43"/>
      <c r="AD23" s="43"/>
      <c r="AE23" s="43"/>
    </row>
    <row r="24" spans="1:31" ht="15.75">
      <c r="A24" s="30">
        <v>47</v>
      </c>
      <c r="B24" s="5" t="str">
        <f>L24</f>
        <v>Kubiš</v>
      </c>
      <c r="C24" s="29" t="s">
        <v>3</v>
      </c>
      <c r="D24" s="5" t="str">
        <f>L27</f>
        <v>Balwar</v>
      </c>
      <c r="E24" s="2">
        <v>2</v>
      </c>
      <c r="F24" s="2" t="s">
        <v>5</v>
      </c>
      <c r="G24" s="2">
        <v>0</v>
      </c>
      <c r="H24" s="2">
        <v>22</v>
      </c>
      <c r="I24" s="2" t="s">
        <v>5</v>
      </c>
      <c r="J24" s="2">
        <v>2</v>
      </c>
      <c r="K24" s="33"/>
      <c r="L24" s="108" t="s">
        <v>166</v>
      </c>
      <c r="M24" s="2">
        <f>SUM(H24,H27,J29)</f>
        <v>60</v>
      </c>
      <c r="N24" s="32" t="s">
        <v>5</v>
      </c>
      <c r="O24" s="2">
        <f>SUM(J24,J27,H29)</f>
        <v>35</v>
      </c>
      <c r="P24" s="2">
        <f>M24-O24</f>
        <v>25</v>
      </c>
      <c r="Q24" s="2">
        <f>SUM(E24,E27,G29)</f>
        <v>4</v>
      </c>
      <c r="R24" s="2">
        <f>Q24+(P24/100)</f>
        <v>4.25</v>
      </c>
      <c r="S24" s="2">
        <f>RANK(R24,$R$24:$R$27,0)</f>
        <v>2</v>
      </c>
      <c r="U24" s="20"/>
      <c r="V24" s="43"/>
      <c r="W24" s="43"/>
      <c r="X24" s="43"/>
      <c r="Y24" s="43"/>
      <c r="Z24" s="56"/>
      <c r="AA24" s="57"/>
      <c r="AB24" s="43"/>
      <c r="AC24" s="43"/>
      <c r="AD24" s="43"/>
      <c r="AE24" s="43"/>
    </row>
    <row r="25" spans="1:31" ht="15.75">
      <c r="A25" s="30">
        <v>48</v>
      </c>
      <c r="B25" s="5" t="str">
        <f>L25</f>
        <v>Havlík</v>
      </c>
      <c r="C25" s="29" t="s">
        <v>3</v>
      </c>
      <c r="D25" s="5" t="str">
        <f>L26</f>
        <v>Kytka</v>
      </c>
      <c r="E25" s="2">
        <v>2</v>
      </c>
      <c r="F25" s="2" t="s">
        <v>5</v>
      </c>
      <c r="G25" s="2">
        <v>0</v>
      </c>
      <c r="H25" s="2">
        <v>22</v>
      </c>
      <c r="I25" s="2" t="s">
        <v>5</v>
      </c>
      <c r="J25" s="2">
        <v>6</v>
      </c>
      <c r="K25" s="33"/>
      <c r="L25" s="25" t="s">
        <v>74</v>
      </c>
      <c r="M25" s="2">
        <f>SUM(H25,J27,H28)</f>
        <v>66</v>
      </c>
      <c r="N25" s="2" t="s">
        <v>5</v>
      </c>
      <c r="O25" s="2">
        <f>SUM(J25,H27,J28)</f>
        <v>23</v>
      </c>
      <c r="P25" s="2">
        <f t="shared" ref="P25:P27" si="6">M25-O25</f>
        <v>43</v>
      </c>
      <c r="Q25" s="2">
        <f>SUM(E25,G27,E28)</f>
        <v>6</v>
      </c>
      <c r="R25" s="2">
        <f t="shared" ref="R25:R27" si="7">Q25+(P25/100)</f>
        <v>6.43</v>
      </c>
      <c r="S25" s="2">
        <f t="shared" ref="S25:S27" si="8">RANK(R25,$R$24:$R$27,0)</f>
        <v>1</v>
      </c>
      <c r="U25" s="20"/>
      <c r="V25" s="43"/>
      <c r="W25" s="43"/>
      <c r="X25" s="43"/>
      <c r="Y25" s="43"/>
      <c r="Z25" s="56"/>
      <c r="AA25" s="57"/>
      <c r="AB25" s="198" t="str">
        <f>Z37</f>
        <v xml:space="preserve">Chumchal </v>
      </c>
      <c r="AC25" s="197"/>
      <c r="AD25" s="43"/>
      <c r="AE25" s="43"/>
    </row>
    <row r="26" spans="1:31" ht="15.75">
      <c r="A26" s="30">
        <v>123</v>
      </c>
      <c r="B26" s="5" t="str">
        <f>L27</f>
        <v>Balwar</v>
      </c>
      <c r="C26" s="29" t="s">
        <v>3</v>
      </c>
      <c r="D26" s="5" t="str">
        <f>L26</f>
        <v>Kytka</v>
      </c>
      <c r="E26" s="2">
        <v>0</v>
      </c>
      <c r="F26" s="2" t="s">
        <v>5</v>
      </c>
      <c r="G26" s="2">
        <v>2</v>
      </c>
      <c r="H26" s="2">
        <v>6</v>
      </c>
      <c r="I26" s="2" t="s">
        <v>5</v>
      </c>
      <c r="J26" s="2">
        <v>22</v>
      </c>
      <c r="K26" s="33"/>
      <c r="L26" s="125" t="s">
        <v>167</v>
      </c>
      <c r="M26" s="2">
        <f>SUM(J25,J26,H29)</f>
        <v>39</v>
      </c>
      <c r="N26" s="2" t="s">
        <v>5</v>
      </c>
      <c r="O26" s="2">
        <f>SUM(H25,H26,J29)</f>
        <v>50</v>
      </c>
      <c r="P26" s="2">
        <f t="shared" si="6"/>
        <v>-11</v>
      </c>
      <c r="Q26" s="2">
        <f>SUM(G25,G26,E29)</f>
        <v>2</v>
      </c>
      <c r="R26" s="2">
        <f t="shared" si="7"/>
        <v>1.89</v>
      </c>
      <c r="S26" s="2">
        <f t="shared" si="8"/>
        <v>3</v>
      </c>
      <c r="U26" s="20"/>
      <c r="V26" s="43"/>
      <c r="W26" s="43"/>
      <c r="X26" s="43"/>
      <c r="Y26" s="43"/>
      <c r="Z26" s="56"/>
      <c r="AA26" s="57"/>
      <c r="AB26" s="43"/>
      <c r="AC26" s="58"/>
      <c r="AD26" s="43"/>
      <c r="AE26" s="43"/>
    </row>
    <row r="27" spans="1:31" ht="15.75">
      <c r="A27" s="30">
        <v>124</v>
      </c>
      <c r="B27" s="5" t="str">
        <f>L24</f>
        <v>Kubiš</v>
      </c>
      <c r="C27" s="29" t="s">
        <v>3</v>
      </c>
      <c r="D27" s="5" t="str">
        <f>L25</f>
        <v>Havlík</v>
      </c>
      <c r="E27" s="2">
        <v>0</v>
      </c>
      <c r="F27" s="2" t="s">
        <v>5</v>
      </c>
      <c r="G27" s="2">
        <v>2</v>
      </c>
      <c r="H27" s="2">
        <v>16</v>
      </c>
      <c r="I27" s="2" t="s">
        <v>5</v>
      </c>
      <c r="J27" s="2">
        <v>22</v>
      </c>
      <c r="K27" s="33"/>
      <c r="L27" s="98" t="s">
        <v>168</v>
      </c>
      <c r="M27" s="2">
        <f>SUM(J24,H26,J28)</f>
        <v>9</v>
      </c>
      <c r="N27" s="2" t="s">
        <v>5</v>
      </c>
      <c r="O27" s="2">
        <f>SUM(H24,J26,H28)</f>
        <v>66</v>
      </c>
      <c r="P27" s="2">
        <f t="shared" si="6"/>
        <v>-57</v>
      </c>
      <c r="Q27" s="2">
        <f>SUM(G24,E26,G28)</f>
        <v>0</v>
      </c>
      <c r="R27" s="2">
        <f t="shared" si="7"/>
        <v>-0.56999999999999995</v>
      </c>
      <c r="S27" s="2">
        <f t="shared" si="8"/>
        <v>4</v>
      </c>
      <c r="U27" s="20"/>
      <c r="V27" s="43"/>
      <c r="W27" s="43"/>
      <c r="X27" s="43"/>
      <c r="Y27" s="43"/>
      <c r="Z27" s="56"/>
      <c r="AA27" s="57"/>
      <c r="AB27" s="43"/>
      <c r="AC27" s="57"/>
      <c r="AD27" s="43"/>
      <c r="AE27" s="43"/>
    </row>
    <row r="28" spans="1:31" ht="15.75">
      <c r="A28" s="30">
        <v>191</v>
      </c>
      <c r="B28" s="5" t="str">
        <f>L25</f>
        <v>Havlík</v>
      </c>
      <c r="C28" s="29" t="s">
        <v>3</v>
      </c>
      <c r="D28" s="5" t="str">
        <f>L27</f>
        <v>Balwar</v>
      </c>
      <c r="E28" s="2">
        <v>2</v>
      </c>
      <c r="F28" s="2" t="s">
        <v>5</v>
      </c>
      <c r="G28" s="2">
        <v>0</v>
      </c>
      <c r="H28" s="2">
        <v>22</v>
      </c>
      <c r="I28" s="2" t="s">
        <v>5</v>
      </c>
      <c r="J28" s="2">
        <v>1</v>
      </c>
      <c r="K28" s="33"/>
      <c r="L28" s="34"/>
      <c r="M28" s="38">
        <f>SUM(M24:M27)</f>
        <v>174</v>
      </c>
      <c r="N28" s="39">
        <f>M28-O28</f>
        <v>0</v>
      </c>
      <c r="O28" s="38">
        <f>SUM(O24:O27)</f>
        <v>174</v>
      </c>
      <c r="P28" s="32"/>
      <c r="Q28" s="32"/>
      <c r="R28" s="32"/>
      <c r="S28" s="32"/>
      <c r="U28" s="20" t="s">
        <v>35</v>
      </c>
      <c r="V28" s="171" t="str">
        <f>IF(S24=1,L24,IF(S25=1,L25,IF(S26=1,L26,IF(S27=1,L27,"NEODEHRÁNO"))))</f>
        <v>Havlík</v>
      </c>
      <c r="W28" s="171"/>
      <c r="X28" s="41"/>
      <c r="Y28" s="41"/>
      <c r="Z28" s="53"/>
      <c r="AA28" s="54"/>
      <c r="AB28" s="43"/>
      <c r="AC28" s="57"/>
      <c r="AD28" s="43"/>
      <c r="AE28" s="43"/>
    </row>
    <row r="29" spans="1:31" ht="15.75">
      <c r="A29" s="30">
        <v>192</v>
      </c>
      <c r="B29" s="5" t="str">
        <f>L26</f>
        <v>Kytka</v>
      </c>
      <c r="C29" s="29" t="s">
        <v>3</v>
      </c>
      <c r="D29" s="5" t="str">
        <f>L24</f>
        <v>Kubiš</v>
      </c>
      <c r="E29" s="2">
        <v>0</v>
      </c>
      <c r="F29" s="2" t="s">
        <v>5</v>
      </c>
      <c r="G29" s="2">
        <v>2</v>
      </c>
      <c r="H29" s="2">
        <v>11</v>
      </c>
      <c r="I29" s="2" t="s">
        <v>5</v>
      </c>
      <c r="J29" s="2">
        <v>22</v>
      </c>
      <c r="K29" s="33"/>
      <c r="L29" s="34"/>
      <c r="M29" s="32"/>
      <c r="N29" s="32"/>
      <c r="O29" s="32"/>
      <c r="P29" s="32"/>
      <c r="Q29" s="32"/>
      <c r="R29" s="32"/>
      <c r="S29" s="32"/>
      <c r="U29" s="20"/>
      <c r="V29" s="44"/>
      <c r="W29" s="45"/>
      <c r="X29" s="41"/>
      <c r="Y29" s="41"/>
      <c r="Z29" s="53"/>
      <c r="AA29" s="54"/>
      <c r="AB29" s="43"/>
      <c r="AC29" s="57"/>
      <c r="AD29" s="43"/>
      <c r="AE29" s="43"/>
    </row>
    <row r="30" spans="1:31" ht="15.75">
      <c r="B30" s="5"/>
      <c r="C30" s="29"/>
      <c r="D30" s="5"/>
      <c r="E30" s="2"/>
      <c r="F30" s="2"/>
      <c r="G30" s="2"/>
      <c r="H30" s="2"/>
      <c r="I30" s="2"/>
      <c r="J30" s="2"/>
      <c r="K30" s="33"/>
      <c r="L30" s="34"/>
      <c r="M30" s="32"/>
      <c r="N30" s="32"/>
      <c r="O30" s="32"/>
      <c r="P30" s="32"/>
      <c r="Q30" s="32"/>
      <c r="R30" s="32"/>
      <c r="S30" s="32"/>
      <c r="U30" s="20"/>
      <c r="V30" s="44"/>
      <c r="W30" s="46"/>
      <c r="X30" s="41"/>
      <c r="Y30" s="41"/>
      <c r="Z30" s="53"/>
      <c r="AA30" s="54"/>
      <c r="AB30" s="43"/>
      <c r="AC30" s="57"/>
      <c r="AD30" s="43"/>
      <c r="AE30" s="43"/>
    </row>
    <row r="31" spans="1:31" ht="15.75">
      <c r="B31" s="5"/>
      <c r="C31" s="29"/>
      <c r="D31" s="5"/>
      <c r="E31" s="2"/>
      <c r="F31" s="2"/>
      <c r="G31" s="2"/>
      <c r="H31" s="2"/>
      <c r="I31" s="2"/>
      <c r="J31" s="2"/>
      <c r="K31" s="33"/>
      <c r="L31" s="34"/>
      <c r="M31" s="32"/>
      <c r="N31" s="32"/>
      <c r="O31" s="32"/>
      <c r="P31" s="32"/>
      <c r="Q31" s="32"/>
      <c r="R31" s="32"/>
      <c r="S31" s="32"/>
      <c r="U31" s="20"/>
      <c r="V31" s="44"/>
      <c r="W31" s="46"/>
      <c r="X31" s="172" t="str">
        <f>V28</f>
        <v>Havlík</v>
      </c>
      <c r="Y31" s="173"/>
      <c r="Z31" s="53"/>
      <c r="AA31" s="54"/>
      <c r="AB31" s="43"/>
      <c r="AC31" s="57"/>
      <c r="AD31" s="43"/>
      <c r="AE31" s="43"/>
    </row>
    <row r="32" spans="1:31" ht="15.75">
      <c r="B32" s="5"/>
      <c r="C32" s="29"/>
      <c r="D32" s="5"/>
      <c r="E32" s="2"/>
      <c r="F32" s="2"/>
      <c r="G32" s="2"/>
      <c r="H32" s="2"/>
      <c r="I32" s="2"/>
      <c r="J32" s="2"/>
      <c r="K32" s="33"/>
      <c r="L32" s="35" t="s">
        <v>29</v>
      </c>
      <c r="M32" s="177"/>
      <c r="N32" s="177"/>
      <c r="O32" s="177"/>
      <c r="P32" s="32"/>
      <c r="Q32" s="32"/>
      <c r="R32" s="32"/>
      <c r="S32" s="32"/>
      <c r="U32" s="20"/>
      <c r="V32" s="44"/>
      <c r="W32" s="46"/>
      <c r="X32" s="47" t="s">
        <v>15</v>
      </c>
      <c r="Y32" s="48"/>
      <c r="Z32" s="53"/>
      <c r="AA32" s="54"/>
      <c r="AB32" s="43"/>
      <c r="AC32" s="57"/>
      <c r="AD32" s="43"/>
      <c r="AE32" s="43"/>
    </row>
    <row r="33" spans="1:31" ht="15.75">
      <c r="B33" s="5"/>
      <c r="C33" s="29"/>
      <c r="D33" s="5"/>
      <c r="E33" s="2"/>
      <c r="F33" s="2"/>
      <c r="G33" s="2"/>
      <c r="H33" s="2"/>
      <c r="I33" s="2"/>
      <c r="J33" s="2"/>
      <c r="K33" s="33"/>
      <c r="L33" s="2" t="s">
        <v>9</v>
      </c>
      <c r="M33" s="178" t="s">
        <v>10</v>
      </c>
      <c r="N33" s="178"/>
      <c r="O33" s="178"/>
      <c r="P33" s="37" t="s">
        <v>11</v>
      </c>
      <c r="Q33" s="2" t="s">
        <v>12</v>
      </c>
      <c r="R33" s="2" t="s">
        <v>13</v>
      </c>
      <c r="S33" s="2" t="s">
        <v>0</v>
      </c>
      <c r="U33" s="20"/>
      <c r="V33" s="44"/>
      <c r="W33" s="46"/>
      <c r="X33" s="41"/>
      <c r="Y33" s="49"/>
      <c r="Z33" s="53"/>
      <c r="AA33" s="54"/>
      <c r="AB33" s="43"/>
      <c r="AC33" s="57"/>
      <c r="AD33" s="43"/>
      <c r="AE33" s="43"/>
    </row>
    <row r="34" spans="1:31" ht="15.75">
      <c r="A34" s="30">
        <v>49</v>
      </c>
      <c r="B34" s="5" t="str">
        <f>L34</f>
        <v>Volf</v>
      </c>
      <c r="C34" s="29" t="s">
        <v>3</v>
      </c>
      <c r="D34" s="5" t="str">
        <f>L37</f>
        <v>Zelinka</v>
      </c>
      <c r="E34" s="2">
        <v>0</v>
      </c>
      <c r="F34" s="2" t="s">
        <v>5</v>
      </c>
      <c r="G34" s="2">
        <v>2</v>
      </c>
      <c r="H34" s="2">
        <v>10</v>
      </c>
      <c r="I34" s="2" t="s">
        <v>5</v>
      </c>
      <c r="J34" s="2">
        <v>22</v>
      </c>
      <c r="K34" s="33"/>
      <c r="L34" s="98" t="s">
        <v>169</v>
      </c>
      <c r="M34" s="2">
        <f>SUM(H34,H37,J39)</f>
        <v>50</v>
      </c>
      <c r="N34" s="32" t="s">
        <v>5</v>
      </c>
      <c r="O34" s="2">
        <f>SUM(J34,J37,H39)</f>
        <v>57</v>
      </c>
      <c r="P34" s="2">
        <f>M34-O34</f>
        <v>-7</v>
      </c>
      <c r="Q34" s="2">
        <f>SUM(E34,E37,G39)</f>
        <v>3</v>
      </c>
      <c r="R34" s="2">
        <f>Q34+(P34/100)</f>
        <v>2.93</v>
      </c>
      <c r="S34" s="2">
        <f>RANK(R34,$R$34:$R$37,0)</f>
        <v>2</v>
      </c>
      <c r="U34" s="20" t="s">
        <v>40</v>
      </c>
      <c r="V34" s="167" t="str">
        <f>IF(S54=2,L54,IF(S55=2,L55,IF(S56=2,L56,IF(S57=2,L57,"NEODEHRÁNO"))))</f>
        <v>Slíva</v>
      </c>
      <c r="W34" s="170"/>
      <c r="X34" s="41"/>
      <c r="Y34" s="49"/>
      <c r="Z34" s="53"/>
      <c r="AA34" s="54"/>
      <c r="AB34" s="43"/>
      <c r="AC34" s="57"/>
      <c r="AD34" s="43"/>
      <c r="AE34" s="43"/>
    </row>
    <row r="35" spans="1:31" ht="15.75">
      <c r="A35" s="30">
        <v>50</v>
      </c>
      <c r="B35" s="5" t="str">
        <f>L35</f>
        <v>Čermák</v>
      </c>
      <c r="C35" s="29" t="s">
        <v>3</v>
      </c>
      <c r="D35" s="5" t="str">
        <f>L36</f>
        <v>Marek</v>
      </c>
      <c r="E35" s="2">
        <v>1</v>
      </c>
      <c r="F35" s="2" t="s">
        <v>5</v>
      </c>
      <c r="G35" s="2">
        <v>1</v>
      </c>
      <c r="H35" s="2">
        <v>18</v>
      </c>
      <c r="I35" s="2" t="s">
        <v>5</v>
      </c>
      <c r="J35" s="2">
        <v>16</v>
      </c>
      <c r="K35" s="33"/>
      <c r="L35" s="25" t="s">
        <v>170</v>
      </c>
      <c r="M35" s="2">
        <f>SUM(H35,J37,H38)</f>
        <v>48</v>
      </c>
      <c r="N35" s="2" t="s">
        <v>5</v>
      </c>
      <c r="O35" s="2">
        <f>SUM(J35,H37,J38)</f>
        <v>56</v>
      </c>
      <c r="P35" s="2">
        <f t="shared" ref="P35:P37" si="9">M35-O35</f>
        <v>-8</v>
      </c>
      <c r="Q35" s="2">
        <f>SUM(E35,G37,E38)</f>
        <v>2</v>
      </c>
      <c r="R35" s="2">
        <f t="shared" ref="R35:R37" si="10">Q35+(P35/100)</f>
        <v>1.92</v>
      </c>
      <c r="S35" s="2">
        <f t="shared" ref="S35:S37" si="11">RANK(R35,$R$34:$R$37,0)</f>
        <v>3</v>
      </c>
      <c r="U35" s="20"/>
      <c r="V35" s="44" t="s">
        <v>15</v>
      </c>
      <c r="W35" s="50"/>
      <c r="X35" s="51"/>
      <c r="Y35" s="49"/>
      <c r="Z35" s="53"/>
      <c r="AA35" s="54"/>
      <c r="AB35" s="43"/>
      <c r="AC35" s="57"/>
      <c r="AD35" s="43"/>
      <c r="AE35" s="43"/>
    </row>
    <row r="36" spans="1:31" ht="15.75">
      <c r="A36" s="30">
        <v>125</v>
      </c>
      <c r="B36" s="5" t="str">
        <f>L37</f>
        <v>Zelinka</v>
      </c>
      <c r="C36" s="29" t="s">
        <v>3</v>
      </c>
      <c r="D36" s="5" t="str">
        <f>L36</f>
        <v>Marek</v>
      </c>
      <c r="E36" s="2">
        <v>2</v>
      </c>
      <c r="F36" s="2" t="s">
        <v>5</v>
      </c>
      <c r="G36" s="2">
        <v>0</v>
      </c>
      <c r="H36" s="2">
        <v>22</v>
      </c>
      <c r="I36" s="2" t="s">
        <v>5</v>
      </c>
      <c r="J36" s="2">
        <v>9</v>
      </c>
      <c r="K36" s="33"/>
      <c r="L36" s="25" t="s">
        <v>171</v>
      </c>
      <c r="M36" s="2">
        <f>SUM(J35,J36,H39)</f>
        <v>39</v>
      </c>
      <c r="N36" s="2" t="s">
        <v>5</v>
      </c>
      <c r="O36" s="2">
        <f>SUM(H35,H36,J39)</f>
        <v>62</v>
      </c>
      <c r="P36" s="2">
        <f t="shared" si="9"/>
        <v>-23</v>
      </c>
      <c r="Q36" s="2">
        <f>SUM(G35,G36,E39)</f>
        <v>1</v>
      </c>
      <c r="R36" s="2">
        <f t="shared" si="10"/>
        <v>0.77</v>
      </c>
      <c r="S36" s="2">
        <f t="shared" si="11"/>
        <v>4</v>
      </c>
      <c r="U36" s="20"/>
      <c r="V36" s="44"/>
      <c r="W36" s="52"/>
      <c r="X36" s="51"/>
      <c r="Y36" s="49"/>
      <c r="Z36" s="53"/>
      <c r="AA36" s="54"/>
      <c r="AB36" s="43"/>
      <c r="AC36" s="57"/>
      <c r="AD36" s="43"/>
      <c r="AE36" s="43"/>
    </row>
    <row r="37" spans="1:31" ht="15.75">
      <c r="A37" s="30">
        <v>126</v>
      </c>
      <c r="B37" s="5" t="str">
        <f>L34</f>
        <v>Volf</v>
      </c>
      <c r="C37" s="29" t="s">
        <v>3</v>
      </c>
      <c r="D37" s="5" t="str">
        <f>L35</f>
        <v>Čermák</v>
      </c>
      <c r="E37" s="2">
        <v>1</v>
      </c>
      <c r="F37" s="2" t="s">
        <v>5</v>
      </c>
      <c r="G37" s="2">
        <v>1</v>
      </c>
      <c r="H37" s="2">
        <v>18</v>
      </c>
      <c r="I37" s="2" t="s">
        <v>5</v>
      </c>
      <c r="J37" s="2">
        <v>21</v>
      </c>
      <c r="K37" s="33"/>
      <c r="L37" s="108" t="s">
        <v>172</v>
      </c>
      <c r="M37" s="2">
        <f>SUM(J34,H36,J38)</f>
        <v>66</v>
      </c>
      <c r="N37" s="2" t="s">
        <v>5</v>
      </c>
      <c r="O37" s="2">
        <f>SUM(H34,J36,H38)</f>
        <v>28</v>
      </c>
      <c r="P37" s="2">
        <f t="shared" si="9"/>
        <v>38</v>
      </c>
      <c r="Q37" s="2">
        <f>SUM(G34,E36,G38)</f>
        <v>6</v>
      </c>
      <c r="R37" s="2">
        <f t="shared" si="10"/>
        <v>6.38</v>
      </c>
      <c r="S37" s="2">
        <f t="shared" si="11"/>
        <v>1</v>
      </c>
      <c r="U37" s="196" t="str">
        <f>V40</f>
        <v>Zelinka</v>
      </c>
      <c r="V37" s="196"/>
      <c r="W37" s="175"/>
      <c r="X37" s="175"/>
      <c r="Y37" s="49"/>
      <c r="Z37" s="168" t="str">
        <f>X43</f>
        <v xml:space="preserve">Chumchal </v>
      </c>
      <c r="AA37" s="169"/>
      <c r="AB37" s="43"/>
      <c r="AC37" s="57"/>
      <c r="AD37" s="43"/>
      <c r="AE37" s="43"/>
    </row>
    <row r="38" spans="1:31" ht="15.75">
      <c r="A38" s="30">
        <v>193</v>
      </c>
      <c r="B38" s="5" t="str">
        <f>L35</f>
        <v>Čermák</v>
      </c>
      <c r="C38" s="29" t="s">
        <v>3</v>
      </c>
      <c r="D38" s="5" t="str">
        <f>L37</f>
        <v>Zelinka</v>
      </c>
      <c r="E38" s="2">
        <v>0</v>
      </c>
      <c r="F38" s="2" t="s">
        <v>5</v>
      </c>
      <c r="G38" s="2">
        <v>2</v>
      </c>
      <c r="H38" s="2">
        <v>9</v>
      </c>
      <c r="I38" s="2" t="s">
        <v>5</v>
      </c>
      <c r="J38" s="2">
        <v>22</v>
      </c>
      <c r="K38" s="33"/>
      <c r="L38" s="34"/>
      <c r="M38" s="38">
        <f>SUM(M34:M37)</f>
        <v>203</v>
      </c>
      <c r="N38" s="39">
        <f>M38-O38</f>
        <v>0</v>
      </c>
      <c r="O38" s="38">
        <f>SUM(O34:O37)</f>
        <v>203</v>
      </c>
      <c r="P38" s="32"/>
      <c r="Q38" s="32"/>
      <c r="R38" s="32"/>
      <c r="S38" s="32"/>
      <c r="U38" s="166" t="s">
        <v>96</v>
      </c>
      <c r="V38" s="166"/>
      <c r="W38" s="176"/>
      <c r="X38" s="176"/>
      <c r="Y38" s="49"/>
      <c r="Z38" s="158"/>
      <c r="AA38" s="159"/>
      <c r="AB38" s="43"/>
      <c r="AC38" s="57"/>
      <c r="AD38" s="43"/>
      <c r="AE38" s="43"/>
    </row>
    <row r="39" spans="1:31" ht="15.75">
      <c r="A39" s="30">
        <v>194</v>
      </c>
      <c r="B39" s="5" t="str">
        <f>L36</f>
        <v>Marek</v>
      </c>
      <c r="C39" s="29" t="s">
        <v>3</v>
      </c>
      <c r="D39" s="5" t="str">
        <f>L34</f>
        <v>Volf</v>
      </c>
      <c r="E39" s="2">
        <v>0</v>
      </c>
      <c r="F39" s="2" t="s">
        <v>5</v>
      </c>
      <c r="G39" s="2">
        <v>2</v>
      </c>
      <c r="H39" s="2">
        <v>14</v>
      </c>
      <c r="I39" s="2" t="s">
        <v>5</v>
      </c>
      <c r="J39" s="2">
        <v>22</v>
      </c>
      <c r="K39" s="33"/>
      <c r="L39" s="34"/>
      <c r="M39" s="32"/>
      <c r="N39" s="32"/>
      <c r="O39" s="32"/>
      <c r="P39" s="32"/>
      <c r="Q39" s="32"/>
      <c r="R39" s="32"/>
      <c r="S39" s="32"/>
      <c r="U39" s="20"/>
      <c r="V39" s="44"/>
      <c r="W39" s="44"/>
      <c r="X39" s="41"/>
      <c r="Y39" s="49"/>
      <c r="Z39" s="42"/>
      <c r="AA39" s="42"/>
      <c r="AB39" s="43"/>
      <c r="AC39" s="57"/>
      <c r="AD39" s="43"/>
      <c r="AE39" s="43"/>
    </row>
    <row r="40" spans="1:31" ht="15.75">
      <c r="B40" s="5"/>
      <c r="C40" s="29"/>
      <c r="D40" s="5"/>
      <c r="E40" s="2"/>
      <c r="F40" s="2"/>
      <c r="G40" s="2"/>
      <c r="H40" s="2"/>
      <c r="I40" s="2"/>
      <c r="J40" s="2"/>
      <c r="K40" s="33"/>
      <c r="L40" s="34"/>
      <c r="M40" s="32"/>
      <c r="N40" s="32"/>
      <c r="O40" s="32"/>
      <c r="P40" s="32"/>
      <c r="Q40" s="32"/>
      <c r="R40" s="32"/>
      <c r="S40" s="32"/>
      <c r="U40" s="20" t="s">
        <v>41</v>
      </c>
      <c r="V40" s="167" t="str">
        <f>IF(S34=1,L34,IF(S35=1,L35,IF(S36=1,L36,IF(S37=1,L37,"NEODEHRÁNO"))))</f>
        <v>Zelinka</v>
      </c>
      <c r="W40" s="167"/>
      <c r="X40" s="41"/>
      <c r="Y40" s="49"/>
      <c r="Z40" s="42"/>
      <c r="AA40" s="42"/>
      <c r="AB40" s="43"/>
      <c r="AC40" s="57"/>
      <c r="AD40" s="43"/>
      <c r="AE40" s="43"/>
    </row>
    <row r="41" spans="1:31" ht="15.75">
      <c r="B41" s="5"/>
      <c r="C41" s="29"/>
      <c r="D41" s="5"/>
      <c r="E41" s="2"/>
      <c r="F41" s="2"/>
      <c r="G41" s="2"/>
      <c r="H41" s="2"/>
      <c r="I41" s="2"/>
      <c r="J41" s="2"/>
      <c r="K41" s="33"/>
      <c r="L41" s="34"/>
      <c r="M41" s="32"/>
      <c r="N41" s="32"/>
      <c r="O41" s="32"/>
      <c r="P41" s="32"/>
      <c r="Q41" s="32"/>
      <c r="R41" s="32"/>
      <c r="S41" s="32"/>
      <c r="U41" s="20"/>
      <c r="V41" s="44" t="s">
        <v>15</v>
      </c>
      <c r="W41" s="45"/>
      <c r="X41" s="41"/>
      <c r="Y41" s="49"/>
      <c r="Z41" s="42"/>
      <c r="AA41" s="42"/>
      <c r="AB41" s="43"/>
      <c r="AC41" s="57"/>
      <c r="AD41" s="43"/>
      <c r="AE41" s="43"/>
    </row>
    <row r="42" spans="1:31" ht="15.75">
      <c r="B42" s="5"/>
      <c r="C42" s="29"/>
      <c r="D42" s="5"/>
      <c r="E42" s="2"/>
      <c r="F42" s="2"/>
      <c r="G42" s="2"/>
      <c r="H42" s="2"/>
      <c r="I42" s="2"/>
      <c r="J42" s="2"/>
      <c r="K42" s="33"/>
      <c r="L42" s="35" t="s">
        <v>30</v>
      </c>
      <c r="M42" s="177"/>
      <c r="N42" s="177"/>
      <c r="O42" s="177"/>
      <c r="P42" s="32"/>
      <c r="Q42" s="32"/>
      <c r="R42" s="32"/>
      <c r="S42" s="32"/>
      <c r="U42" s="20"/>
      <c r="V42" s="44"/>
      <c r="W42" s="46"/>
      <c r="X42" s="41"/>
      <c r="Y42" s="49"/>
      <c r="Z42" s="42"/>
      <c r="AA42" s="42"/>
      <c r="AB42" s="43"/>
      <c r="AC42" s="57"/>
      <c r="AD42" s="43"/>
      <c r="AE42" s="43"/>
    </row>
    <row r="43" spans="1:31" ht="15.75">
      <c r="B43" s="5"/>
      <c r="C43" s="29"/>
      <c r="D43" s="5"/>
      <c r="E43" s="2"/>
      <c r="F43" s="2"/>
      <c r="G43" s="2"/>
      <c r="H43" s="2"/>
      <c r="I43" s="2"/>
      <c r="J43" s="2"/>
      <c r="K43" s="33"/>
      <c r="L43" s="2" t="s">
        <v>9</v>
      </c>
      <c r="M43" s="178" t="s">
        <v>10</v>
      </c>
      <c r="N43" s="178"/>
      <c r="O43" s="178"/>
      <c r="P43" s="37" t="s">
        <v>11</v>
      </c>
      <c r="Q43" s="2" t="s">
        <v>12</v>
      </c>
      <c r="R43" s="2" t="s">
        <v>13</v>
      </c>
      <c r="S43" s="2" t="s">
        <v>0</v>
      </c>
      <c r="U43" s="20"/>
      <c r="V43" s="44"/>
      <c r="W43" s="46"/>
      <c r="X43" s="168" t="str">
        <f>V46</f>
        <v xml:space="preserve">Chumchal </v>
      </c>
      <c r="Y43" s="169"/>
      <c r="Z43" s="42"/>
      <c r="AA43" s="42"/>
      <c r="AB43" s="43"/>
      <c r="AC43" s="57"/>
      <c r="AD43" s="43"/>
      <c r="AE43" s="43"/>
    </row>
    <row r="44" spans="1:31" ht="15.75">
      <c r="A44" s="30">
        <v>51</v>
      </c>
      <c r="B44" s="5" t="str">
        <f>L44</f>
        <v xml:space="preserve">Chumchal </v>
      </c>
      <c r="C44" s="29" t="s">
        <v>3</v>
      </c>
      <c r="D44" s="5" t="str">
        <f>L47</f>
        <v>Skřivan</v>
      </c>
      <c r="E44" s="2">
        <v>2</v>
      </c>
      <c r="F44" s="2" t="s">
        <v>5</v>
      </c>
      <c r="G44" s="2">
        <v>0</v>
      </c>
      <c r="H44" s="2">
        <v>22</v>
      </c>
      <c r="I44" s="2" t="s">
        <v>5</v>
      </c>
      <c r="J44" s="2">
        <v>13</v>
      </c>
      <c r="K44" s="33"/>
      <c r="L44" s="98" t="s">
        <v>84</v>
      </c>
      <c r="M44" s="2">
        <f>SUM(H44,H47,J49)</f>
        <v>52</v>
      </c>
      <c r="N44" s="32" t="s">
        <v>5</v>
      </c>
      <c r="O44" s="2">
        <f>SUM(J44,J47,H49)</f>
        <v>44</v>
      </c>
      <c r="P44" s="2">
        <f>M44-O44</f>
        <v>8</v>
      </c>
      <c r="Q44" s="2">
        <f>SUM(E44,E47,G49)</f>
        <v>4</v>
      </c>
      <c r="R44" s="2">
        <f>Q44+(P44/100)</f>
        <v>4.08</v>
      </c>
      <c r="S44" s="2">
        <f>RANK(R44,$R$44:$R$47,0)</f>
        <v>2</v>
      </c>
      <c r="U44" s="20"/>
      <c r="V44" s="44"/>
      <c r="W44" s="46"/>
      <c r="X44" s="47" t="s">
        <v>15</v>
      </c>
      <c r="Y44" s="55"/>
      <c r="Z44" s="42"/>
      <c r="AA44" s="42"/>
      <c r="AB44" s="43"/>
      <c r="AC44" s="57"/>
      <c r="AD44" s="43"/>
      <c r="AE44" s="43"/>
    </row>
    <row r="45" spans="1:31" ht="15.75">
      <c r="A45" s="30">
        <v>52</v>
      </c>
      <c r="B45" s="5" t="str">
        <f>L45</f>
        <v>Fürst</v>
      </c>
      <c r="C45" s="29" t="s">
        <v>3</v>
      </c>
      <c r="D45" s="5" t="str">
        <f>L46</f>
        <v>Janoušek</v>
      </c>
      <c r="E45" s="2">
        <v>0</v>
      </c>
      <c r="F45" s="2" t="s">
        <v>5</v>
      </c>
      <c r="G45" s="2">
        <v>2</v>
      </c>
      <c r="H45" s="2">
        <v>10</v>
      </c>
      <c r="I45" s="2" t="s">
        <v>5</v>
      </c>
      <c r="J45" s="2">
        <v>22</v>
      </c>
      <c r="K45" s="33"/>
      <c r="L45" s="97" t="s">
        <v>79</v>
      </c>
      <c r="M45" s="2">
        <f>SUM(H45,J47,H48)</f>
        <v>32</v>
      </c>
      <c r="N45" s="2" t="s">
        <v>5</v>
      </c>
      <c r="O45" s="2">
        <f>SUM(J45,H47,J48)</f>
        <v>66</v>
      </c>
      <c r="P45" s="2">
        <f t="shared" ref="P45:P47" si="12">M45-O45</f>
        <v>-34</v>
      </c>
      <c r="Q45" s="2">
        <f>SUM(E45,G47,E48)</f>
        <v>0</v>
      </c>
      <c r="R45" s="2">
        <f t="shared" ref="R45:R47" si="13">Q45+(P45/100)</f>
        <v>-0.34</v>
      </c>
      <c r="S45" s="2">
        <f t="shared" ref="S45:S47" si="14">RANK(R45,$R$44:$R$47,0)</f>
        <v>4</v>
      </c>
      <c r="U45" s="20"/>
      <c r="V45" s="44"/>
      <c r="W45" s="46"/>
      <c r="X45" s="41"/>
      <c r="Y45" s="51"/>
      <c r="Z45" s="42"/>
      <c r="AA45" s="42"/>
      <c r="AB45" s="43"/>
      <c r="AC45" s="57"/>
      <c r="AD45" s="43"/>
      <c r="AE45" s="43"/>
    </row>
    <row r="46" spans="1:31" ht="15.75">
      <c r="A46" s="30">
        <v>127</v>
      </c>
      <c r="B46" s="5" t="str">
        <f>L47</f>
        <v>Skřivan</v>
      </c>
      <c r="C46" s="29" t="s">
        <v>3</v>
      </c>
      <c r="D46" s="5" t="str">
        <f>L46</f>
        <v>Janoušek</v>
      </c>
      <c r="E46" s="2">
        <v>0</v>
      </c>
      <c r="F46" s="2" t="s">
        <v>5</v>
      </c>
      <c r="G46" s="2">
        <v>2</v>
      </c>
      <c r="H46" s="2">
        <v>8</v>
      </c>
      <c r="I46" s="2" t="s">
        <v>5</v>
      </c>
      <c r="J46" s="2">
        <v>22</v>
      </c>
      <c r="K46" s="33"/>
      <c r="L46" s="98" t="s">
        <v>173</v>
      </c>
      <c r="M46" s="2">
        <f>SUM(J45,J46,H49)</f>
        <v>66</v>
      </c>
      <c r="N46" s="2" t="s">
        <v>5</v>
      </c>
      <c r="O46" s="2">
        <f>SUM(H45,H46,J49)</f>
        <v>26</v>
      </c>
      <c r="P46" s="2">
        <f t="shared" si="12"/>
        <v>40</v>
      </c>
      <c r="Q46" s="2">
        <f>SUM(G45,G46,E49)</f>
        <v>6</v>
      </c>
      <c r="R46" s="2">
        <f t="shared" si="13"/>
        <v>6.4</v>
      </c>
      <c r="S46" s="2">
        <f t="shared" si="14"/>
        <v>1</v>
      </c>
      <c r="U46" s="20" t="s">
        <v>42</v>
      </c>
      <c r="V46" s="167" t="str">
        <f>IF(S44=2,L44,IF(S45=2,L45,IF(S46=2,L46,IF(S47=2,L47,"NEODEHRÁNO"))))</f>
        <v xml:space="preserve">Chumchal </v>
      </c>
      <c r="W46" s="170"/>
      <c r="X46" s="41"/>
      <c r="Y46" s="41"/>
      <c r="Z46" s="42"/>
      <c r="AA46" s="42"/>
      <c r="AB46" s="43"/>
      <c r="AC46" s="57"/>
      <c r="AD46" s="43"/>
      <c r="AE46" s="43"/>
    </row>
    <row r="47" spans="1:31" ht="15.75">
      <c r="A47" s="30">
        <v>128</v>
      </c>
      <c r="B47" s="5" t="str">
        <f>L44</f>
        <v xml:space="preserve">Chumchal </v>
      </c>
      <c r="C47" s="29" t="s">
        <v>3</v>
      </c>
      <c r="D47" s="5" t="str">
        <f>L45</f>
        <v>Fürst</v>
      </c>
      <c r="E47" s="2">
        <v>2</v>
      </c>
      <c r="F47" s="2" t="s">
        <v>5</v>
      </c>
      <c r="G47" s="2">
        <v>0</v>
      </c>
      <c r="H47" s="2">
        <v>22</v>
      </c>
      <c r="I47" s="2" t="s">
        <v>5</v>
      </c>
      <c r="J47" s="2">
        <v>9</v>
      </c>
      <c r="K47" s="33"/>
      <c r="L47" s="98" t="s">
        <v>174</v>
      </c>
      <c r="M47" s="2">
        <f>SUM(J44,H46,J48)</f>
        <v>43</v>
      </c>
      <c r="N47" s="2" t="s">
        <v>5</v>
      </c>
      <c r="O47" s="2">
        <f>SUM(H44,J46,H48)</f>
        <v>57</v>
      </c>
      <c r="P47" s="2">
        <f t="shared" si="12"/>
        <v>-14</v>
      </c>
      <c r="Q47" s="2">
        <f>SUM(G44,E46,G48)</f>
        <v>2</v>
      </c>
      <c r="R47" s="2">
        <f t="shared" si="13"/>
        <v>1.8599999999999999</v>
      </c>
      <c r="S47" s="2">
        <f t="shared" si="14"/>
        <v>3</v>
      </c>
      <c r="U47" s="20"/>
      <c r="V47" s="43"/>
      <c r="W47" s="43"/>
      <c r="X47" s="43"/>
      <c r="Y47" s="43"/>
      <c r="Z47" s="43"/>
      <c r="AA47" s="43"/>
      <c r="AB47" s="43"/>
      <c r="AC47" s="57"/>
      <c r="AD47" s="43"/>
      <c r="AE47" s="43"/>
    </row>
    <row r="48" spans="1:31" ht="15.75">
      <c r="A48" s="30">
        <v>195</v>
      </c>
      <c r="B48" s="5" t="str">
        <f>L45</f>
        <v>Fürst</v>
      </c>
      <c r="C48" s="29" t="s">
        <v>3</v>
      </c>
      <c r="D48" s="5" t="str">
        <f>L47</f>
        <v>Skřivan</v>
      </c>
      <c r="E48" s="2">
        <v>0</v>
      </c>
      <c r="F48" s="2" t="s">
        <v>5</v>
      </c>
      <c r="G48" s="2">
        <v>2</v>
      </c>
      <c r="H48" s="2">
        <v>13</v>
      </c>
      <c r="I48" s="2" t="s">
        <v>5</v>
      </c>
      <c r="J48" s="2">
        <v>22</v>
      </c>
      <c r="K48" s="33"/>
      <c r="L48" s="34"/>
      <c r="M48" s="38">
        <f>SUM(M44:M47)</f>
        <v>193</v>
      </c>
      <c r="N48" s="39">
        <f>M48-O48</f>
        <v>0</v>
      </c>
      <c r="O48" s="38">
        <f>SUM(O44:O47)</f>
        <v>193</v>
      </c>
      <c r="P48" s="32"/>
      <c r="Q48" s="32"/>
      <c r="R48" s="32"/>
      <c r="S48" s="32"/>
      <c r="U48" s="20"/>
      <c r="V48" s="43"/>
      <c r="W48" s="43"/>
      <c r="X48" s="43"/>
      <c r="Y48" s="43"/>
      <c r="Z48" s="43"/>
      <c r="AA48" s="43"/>
      <c r="AB48" s="43"/>
      <c r="AC48" s="57"/>
      <c r="AD48" s="43"/>
      <c r="AE48" s="43"/>
    </row>
    <row r="49" spans="1:31" ht="15.75">
      <c r="A49" s="30">
        <v>196</v>
      </c>
      <c r="B49" s="5" t="str">
        <f>L46</f>
        <v>Janoušek</v>
      </c>
      <c r="C49" s="29" t="s">
        <v>3</v>
      </c>
      <c r="D49" s="5" t="str">
        <f>L44</f>
        <v xml:space="preserve">Chumchal </v>
      </c>
      <c r="E49" s="2">
        <v>2</v>
      </c>
      <c r="F49" s="2" t="s">
        <v>5</v>
      </c>
      <c r="G49" s="2">
        <v>0</v>
      </c>
      <c r="H49" s="2">
        <v>22</v>
      </c>
      <c r="I49" s="2" t="s">
        <v>5</v>
      </c>
      <c r="J49" s="2">
        <v>8</v>
      </c>
      <c r="K49" s="33"/>
      <c r="L49" s="34"/>
      <c r="M49" s="32"/>
      <c r="N49" s="32"/>
      <c r="O49" s="32"/>
      <c r="P49" s="32"/>
      <c r="Q49" s="32"/>
      <c r="R49" s="32"/>
      <c r="S49" s="32"/>
      <c r="U49" s="20"/>
      <c r="V49" s="43"/>
      <c r="W49" s="43"/>
      <c r="X49" s="43"/>
      <c r="Y49" s="43"/>
      <c r="Z49" s="43"/>
      <c r="AA49" s="197" t="str">
        <f>Z13</f>
        <v>Forejt</v>
      </c>
      <c r="AB49" s="197"/>
      <c r="AC49" s="57"/>
      <c r="AD49" s="198" t="str">
        <f>AB74</f>
        <v>Janoušek</v>
      </c>
      <c r="AE49" s="197"/>
    </row>
    <row r="50" spans="1:31" ht="15.75">
      <c r="B50" s="5"/>
      <c r="C50" s="29"/>
      <c r="D50" s="5"/>
      <c r="E50" s="2"/>
      <c r="F50" s="2"/>
      <c r="G50" s="2"/>
      <c r="H50" s="2"/>
      <c r="I50" s="2"/>
      <c r="J50" s="2"/>
      <c r="K50" s="33"/>
      <c r="L50" s="34"/>
      <c r="M50" s="32"/>
      <c r="N50" s="32"/>
      <c r="O50" s="32"/>
      <c r="P50" s="32"/>
      <c r="Q50" s="32"/>
      <c r="R50" s="32"/>
      <c r="S50" s="32"/>
      <c r="U50" s="20"/>
      <c r="V50" s="43"/>
      <c r="W50" s="43"/>
      <c r="X50" s="43"/>
      <c r="Y50" s="43"/>
      <c r="Z50" s="43"/>
      <c r="AA50" s="150" t="s">
        <v>92</v>
      </c>
      <c r="AB50" s="150"/>
      <c r="AC50" s="57"/>
      <c r="AD50" s="149" t="s">
        <v>24</v>
      </c>
      <c r="AE50" s="150"/>
    </row>
    <row r="51" spans="1:31" ht="15.75">
      <c r="B51" s="5"/>
      <c r="C51" s="29"/>
      <c r="D51" s="5"/>
      <c r="E51" s="2"/>
      <c r="F51" s="2"/>
      <c r="G51" s="2"/>
      <c r="H51" s="2"/>
      <c r="I51" s="2"/>
      <c r="J51" s="2"/>
      <c r="K51" s="33"/>
      <c r="L51" s="34"/>
      <c r="M51" s="32"/>
      <c r="N51" s="32"/>
      <c r="O51" s="32"/>
      <c r="P51" s="32"/>
      <c r="Q51" s="32"/>
      <c r="R51" s="32"/>
      <c r="S51" s="32"/>
      <c r="U51" s="20"/>
      <c r="V51" s="43"/>
      <c r="W51" s="43"/>
      <c r="X51" s="43"/>
      <c r="Y51" s="43"/>
      <c r="Z51" s="43"/>
      <c r="AA51" s="43"/>
      <c r="AB51" s="43"/>
      <c r="AC51" s="57"/>
      <c r="AD51" s="43"/>
      <c r="AE51" s="43"/>
    </row>
    <row r="52" spans="1:31" ht="15.75">
      <c r="B52" s="5"/>
      <c r="C52" s="29"/>
      <c r="D52" s="5"/>
      <c r="E52" s="2"/>
      <c r="F52" s="2"/>
      <c r="G52" s="2"/>
      <c r="H52" s="2"/>
      <c r="I52" s="2"/>
      <c r="J52" s="2"/>
      <c r="K52" s="33"/>
      <c r="L52" s="35" t="s">
        <v>31</v>
      </c>
      <c r="M52" s="177"/>
      <c r="N52" s="177"/>
      <c r="O52" s="177"/>
      <c r="P52" s="32"/>
      <c r="Q52" s="32"/>
      <c r="R52" s="32"/>
      <c r="S52" s="32"/>
      <c r="U52" s="20"/>
      <c r="V52" s="43"/>
      <c r="W52" s="43"/>
      <c r="X52" s="43"/>
      <c r="Y52" s="43"/>
      <c r="Z52" s="43"/>
      <c r="AA52" s="43"/>
      <c r="AB52" s="43"/>
      <c r="AC52" s="57"/>
      <c r="AD52" s="43"/>
      <c r="AE52" s="43"/>
    </row>
    <row r="53" spans="1:31" ht="15.75">
      <c r="B53" s="5"/>
      <c r="C53" s="29"/>
      <c r="D53" s="5"/>
      <c r="E53" s="2"/>
      <c r="F53" s="2"/>
      <c r="G53" s="2"/>
      <c r="H53" s="2"/>
      <c r="I53" s="2"/>
      <c r="J53" s="2"/>
      <c r="K53" s="33"/>
      <c r="L53" s="2" t="s">
        <v>9</v>
      </c>
      <c r="M53" s="178" t="s">
        <v>10</v>
      </c>
      <c r="N53" s="178"/>
      <c r="O53" s="178"/>
      <c r="P53" s="37" t="s">
        <v>11</v>
      </c>
      <c r="Q53" s="2" t="s">
        <v>12</v>
      </c>
      <c r="R53" s="2" t="s">
        <v>13</v>
      </c>
      <c r="S53" s="2" t="s">
        <v>0</v>
      </c>
      <c r="U53" s="1" t="s">
        <v>43</v>
      </c>
      <c r="V53" s="171" t="str">
        <f>IF(S34=2,L34,IF(S35=2,L35,IF(S36=2,L36,IF(S37=2,L37,"NEODEHRÁNO"))))</f>
        <v>Volf</v>
      </c>
      <c r="W53" s="171"/>
      <c r="X53" s="41"/>
      <c r="Y53" s="41"/>
      <c r="Z53" s="42"/>
      <c r="AA53" s="42"/>
      <c r="AB53" s="43"/>
      <c r="AC53" s="57"/>
      <c r="AD53" s="43"/>
      <c r="AE53" s="43"/>
    </row>
    <row r="54" spans="1:31" ht="15.75">
      <c r="A54" s="30">
        <v>53</v>
      </c>
      <c r="B54" s="5" t="str">
        <f>L54</f>
        <v>Slíva</v>
      </c>
      <c r="C54" s="29" t="s">
        <v>3</v>
      </c>
      <c r="D54" s="5" t="str">
        <f>L57</f>
        <v>Winkler</v>
      </c>
      <c r="E54" s="2">
        <v>2</v>
      </c>
      <c r="F54" s="2" t="s">
        <v>5</v>
      </c>
      <c r="G54" s="2">
        <v>0</v>
      </c>
      <c r="H54" s="2">
        <v>22</v>
      </c>
      <c r="I54" s="2" t="s">
        <v>5</v>
      </c>
      <c r="J54" s="2">
        <v>5</v>
      </c>
      <c r="K54" s="33"/>
      <c r="L54" s="98" t="s">
        <v>72</v>
      </c>
      <c r="M54" s="2">
        <f>SUM(H54,H57,J59)</f>
        <v>65</v>
      </c>
      <c r="N54" s="32" t="s">
        <v>5</v>
      </c>
      <c r="O54" s="2">
        <f>SUM(J54,J57,H59)</f>
        <v>27</v>
      </c>
      <c r="P54" s="2">
        <f>M54-O54</f>
        <v>38</v>
      </c>
      <c r="Q54" s="2">
        <f>SUM(E54,E57,G59)</f>
        <v>5</v>
      </c>
      <c r="R54" s="2">
        <f>Q54+(P54/100)</f>
        <v>5.38</v>
      </c>
      <c r="S54" s="2">
        <f>RANK(R54,$R$54:$R$57,0)</f>
        <v>2</v>
      </c>
      <c r="U54" s="20"/>
      <c r="V54" s="44" t="s">
        <v>15</v>
      </c>
      <c r="W54" s="45"/>
      <c r="X54" s="41"/>
      <c r="Y54" s="41"/>
      <c r="Z54" s="42"/>
      <c r="AA54" s="42"/>
      <c r="AB54" s="43"/>
      <c r="AC54" s="57"/>
      <c r="AD54" s="43"/>
      <c r="AE54" s="43"/>
    </row>
    <row r="55" spans="1:31" ht="15.75">
      <c r="A55" s="30">
        <v>54</v>
      </c>
      <c r="B55" s="5" t="str">
        <f>L55</f>
        <v>Jordán</v>
      </c>
      <c r="C55" s="29" t="s">
        <v>3</v>
      </c>
      <c r="D55" s="5" t="str">
        <f>L56</f>
        <v>Hubáček</v>
      </c>
      <c r="E55" s="2">
        <v>2</v>
      </c>
      <c r="F55" s="2" t="s">
        <v>5</v>
      </c>
      <c r="G55" s="2">
        <v>0</v>
      </c>
      <c r="H55" s="2">
        <v>22</v>
      </c>
      <c r="I55" s="2" t="s">
        <v>5</v>
      </c>
      <c r="J55" s="2">
        <v>2</v>
      </c>
      <c r="K55" s="33"/>
      <c r="L55" s="125" t="s">
        <v>175</v>
      </c>
      <c r="M55" s="2">
        <f>SUM(H55,J57,H58)</f>
        <v>64</v>
      </c>
      <c r="N55" s="2" t="s">
        <v>5</v>
      </c>
      <c r="O55" s="2">
        <f>SUM(J55,H57,J58)</f>
        <v>24</v>
      </c>
      <c r="P55" s="2">
        <f t="shared" ref="P55:P57" si="15">M55-O55</f>
        <v>40</v>
      </c>
      <c r="Q55" s="2">
        <f>SUM(E55,G57,E58)</f>
        <v>5</v>
      </c>
      <c r="R55" s="2">
        <f t="shared" ref="R55:R57" si="16">Q55+(P55/100)</f>
        <v>5.4</v>
      </c>
      <c r="S55" s="2">
        <f>RANK(R55,$R$54:$R$57,0)</f>
        <v>1</v>
      </c>
      <c r="U55" s="20"/>
      <c r="V55" s="44"/>
      <c r="W55" s="46"/>
      <c r="X55" s="41"/>
      <c r="Y55" s="41"/>
      <c r="Z55" s="42"/>
      <c r="AA55" s="42"/>
      <c r="AB55" s="43"/>
      <c r="AC55" s="57"/>
      <c r="AD55" s="43"/>
      <c r="AE55" s="43"/>
    </row>
    <row r="56" spans="1:31" ht="15.75">
      <c r="A56" s="30">
        <v>129</v>
      </c>
      <c r="B56" s="5" t="str">
        <f>L57</f>
        <v>Winkler</v>
      </c>
      <c r="C56" s="29" t="s">
        <v>3</v>
      </c>
      <c r="D56" s="5" t="str">
        <f>L56</f>
        <v>Hubáček</v>
      </c>
      <c r="E56" s="2">
        <v>2</v>
      </c>
      <c r="F56" s="2" t="s">
        <v>5</v>
      </c>
      <c r="G56" s="2">
        <v>0</v>
      </c>
      <c r="H56" s="2">
        <v>22</v>
      </c>
      <c r="I56" s="2" t="s">
        <v>5</v>
      </c>
      <c r="J56" s="2">
        <v>11</v>
      </c>
      <c r="K56" s="33"/>
      <c r="L56" s="28" t="s">
        <v>176</v>
      </c>
      <c r="M56" s="2">
        <f>SUM(J55,J56,H59)</f>
        <v>15</v>
      </c>
      <c r="N56" s="2" t="s">
        <v>5</v>
      </c>
      <c r="O56" s="2">
        <f>SUM(H55,H56,J59)</f>
        <v>66</v>
      </c>
      <c r="P56" s="2">
        <f t="shared" si="15"/>
        <v>-51</v>
      </c>
      <c r="Q56" s="2">
        <f>SUM(G55,G56,E59)</f>
        <v>0</v>
      </c>
      <c r="R56" s="2">
        <f t="shared" si="16"/>
        <v>-0.51</v>
      </c>
      <c r="S56" s="2">
        <f t="shared" ref="S56:S57" si="17">RANK(R56,$R$54:$R$57,0)</f>
        <v>4</v>
      </c>
      <c r="U56" s="20"/>
      <c r="V56" s="44"/>
      <c r="W56" s="46"/>
      <c r="X56" s="172" t="str">
        <f>V59</f>
        <v>Janoušek</v>
      </c>
      <c r="Y56" s="173"/>
      <c r="Z56" s="42"/>
      <c r="AA56" s="42"/>
      <c r="AB56" s="43"/>
      <c r="AC56" s="57"/>
      <c r="AD56" s="43"/>
      <c r="AE56" s="43"/>
    </row>
    <row r="57" spans="1:31" ht="15.75">
      <c r="A57" s="30">
        <v>130</v>
      </c>
      <c r="B57" s="5" t="str">
        <f>L54</f>
        <v>Slíva</v>
      </c>
      <c r="C57" s="29" t="s">
        <v>3</v>
      </c>
      <c r="D57" s="5" t="str">
        <f>L55</f>
        <v>Jordán</v>
      </c>
      <c r="E57" s="2">
        <v>1</v>
      </c>
      <c r="F57" s="2" t="s">
        <v>5</v>
      </c>
      <c r="G57" s="2">
        <v>1</v>
      </c>
      <c r="H57" s="2">
        <v>21</v>
      </c>
      <c r="I57" s="2" t="s">
        <v>5</v>
      </c>
      <c r="J57" s="2">
        <v>20</v>
      </c>
      <c r="K57" s="33"/>
      <c r="L57" s="97" t="s">
        <v>83</v>
      </c>
      <c r="M57" s="2">
        <f>SUM(J54,H56,J58)</f>
        <v>28</v>
      </c>
      <c r="N57" s="2" t="s">
        <v>5</v>
      </c>
      <c r="O57" s="2">
        <f>SUM(H54,J56,H58)</f>
        <v>55</v>
      </c>
      <c r="P57" s="2">
        <f t="shared" si="15"/>
        <v>-27</v>
      </c>
      <c r="Q57" s="2">
        <f>SUM(G54,E56,G58)</f>
        <v>2</v>
      </c>
      <c r="R57" s="2">
        <f t="shared" si="16"/>
        <v>1.73</v>
      </c>
      <c r="S57" s="2">
        <f t="shared" si="17"/>
        <v>3</v>
      </c>
      <c r="U57" s="20"/>
      <c r="V57" s="44"/>
      <c r="W57" s="46"/>
      <c r="X57" s="47" t="s">
        <v>15</v>
      </c>
      <c r="Y57" s="48"/>
      <c r="Z57" s="42"/>
      <c r="AA57" s="42"/>
      <c r="AB57" s="43"/>
      <c r="AC57" s="57"/>
      <c r="AD57" s="43"/>
      <c r="AE57" s="43"/>
    </row>
    <row r="58" spans="1:31" ht="15.75">
      <c r="A58" s="30">
        <v>197</v>
      </c>
      <c r="B58" s="5" t="str">
        <f>L55</f>
        <v>Jordán</v>
      </c>
      <c r="C58" s="29" t="s">
        <v>3</v>
      </c>
      <c r="D58" s="5" t="str">
        <f>L57</f>
        <v>Winkler</v>
      </c>
      <c r="E58" s="2">
        <v>2</v>
      </c>
      <c r="F58" s="2" t="s">
        <v>5</v>
      </c>
      <c r="G58" s="2">
        <v>0</v>
      </c>
      <c r="H58" s="2">
        <v>22</v>
      </c>
      <c r="I58" s="2" t="s">
        <v>5</v>
      </c>
      <c r="J58" s="2">
        <v>1</v>
      </c>
      <c r="K58" s="33"/>
      <c r="L58" s="34"/>
      <c r="M58" s="38">
        <f>SUM(M54:M57)</f>
        <v>172</v>
      </c>
      <c r="N58" s="39">
        <f>M58-O58</f>
        <v>0</v>
      </c>
      <c r="O58" s="38">
        <f>SUM(O54:O57)</f>
        <v>172</v>
      </c>
      <c r="P58" s="32"/>
      <c r="Q58" s="32"/>
      <c r="R58" s="32"/>
      <c r="S58" s="32"/>
      <c r="U58" s="20"/>
      <c r="V58" s="44"/>
      <c r="W58" s="46"/>
      <c r="X58" s="41"/>
      <c r="Y58" s="49"/>
      <c r="Z58" s="42"/>
      <c r="AA58" s="42"/>
      <c r="AB58" s="43"/>
      <c r="AC58" s="57"/>
      <c r="AD58" s="43"/>
      <c r="AE58" s="43"/>
    </row>
    <row r="59" spans="1:31" ht="15.75">
      <c r="A59" s="30">
        <v>198</v>
      </c>
      <c r="B59" s="5" t="str">
        <f>L56</f>
        <v>Hubáček</v>
      </c>
      <c r="C59" s="29" t="s">
        <v>3</v>
      </c>
      <c r="D59" s="5" t="str">
        <f>L54</f>
        <v>Slíva</v>
      </c>
      <c r="E59" s="2">
        <v>0</v>
      </c>
      <c r="F59" s="2" t="s">
        <v>5</v>
      </c>
      <c r="G59" s="2">
        <v>2</v>
      </c>
      <c r="H59" s="2">
        <v>2</v>
      </c>
      <c r="I59" s="2" t="s">
        <v>5</v>
      </c>
      <c r="J59" s="2">
        <v>22</v>
      </c>
      <c r="K59" s="33"/>
      <c r="L59" s="34"/>
      <c r="M59" s="32"/>
      <c r="N59" s="32"/>
      <c r="O59" s="32"/>
      <c r="P59" s="32"/>
      <c r="Q59" s="32"/>
      <c r="R59" s="32"/>
      <c r="S59" s="32"/>
      <c r="U59" s="20" t="s">
        <v>44</v>
      </c>
      <c r="V59" s="167" t="str">
        <f>IF(S44=1,L44,IF(S45=1,L45,IF(S46=1,L46,IF(S47=1,L47,"NEODEHRÁNO"))))</f>
        <v>Janoušek</v>
      </c>
      <c r="W59" s="170"/>
      <c r="X59" s="41"/>
      <c r="Y59" s="49"/>
      <c r="Z59" s="42"/>
      <c r="AA59" s="42"/>
      <c r="AB59" s="43"/>
      <c r="AC59" s="57"/>
      <c r="AD59" s="43"/>
      <c r="AE59" s="43"/>
    </row>
    <row r="60" spans="1:31" ht="15.75">
      <c r="B60" s="5"/>
      <c r="C60" s="29"/>
      <c r="D60" s="5"/>
      <c r="E60" s="2"/>
      <c r="F60" s="2"/>
      <c r="G60" s="2"/>
      <c r="H60" s="2"/>
      <c r="I60" s="2"/>
      <c r="J60" s="2"/>
      <c r="K60" s="33"/>
      <c r="L60" s="34"/>
      <c r="M60" s="32"/>
      <c r="N60" s="32"/>
      <c r="O60" s="32"/>
      <c r="P60" s="32"/>
      <c r="Q60" s="32"/>
      <c r="R60" s="32"/>
      <c r="S60" s="32"/>
      <c r="U60" s="20"/>
      <c r="V60" s="44" t="s">
        <v>15</v>
      </c>
      <c r="W60" s="50"/>
      <c r="X60" s="51"/>
      <c r="Y60" s="49"/>
      <c r="Z60" s="42"/>
      <c r="AA60" s="42"/>
      <c r="AB60" s="43"/>
      <c r="AC60" s="57"/>
      <c r="AD60" s="43"/>
      <c r="AE60" s="43"/>
    </row>
    <row r="61" spans="1:31" ht="15.75">
      <c r="B61" s="5"/>
      <c r="C61" s="29"/>
      <c r="D61" s="5"/>
      <c r="E61" s="2"/>
      <c r="F61" s="2"/>
      <c r="G61" s="2"/>
      <c r="H61" s="2"/>
      <c r="I61" s="2"/>
      <c r="J61" s="2"/>
      <c r="K61" s="33"/>
      <c r="L61" s="34"/>
      <c r="M61" s="32"/>
      <c r="N61" s="32"/>
      <c r="O61" s="32"/>
      <c r="P61" s="32"/>
      <c r="Q61" s="32"/>
      <c r="R61" s="32"/>
      <c r="S61" s="32"/>
      <c r="U61" s="20"/>
      <c r="V61" s="44"/>
      <c r="W61" s="52"/>
      <c r="X61" s="51"/>
      <c r="Y61" s="49"/>
      <c r="Z61" s="42"/>
      <c r="AA61" s="42"/>
      <c r="AB61" s="43"/>
      <c r="AC61" s="57"/>
      <c r="AD61" s="43"/>
      <c r="AE61" s="43"/>
    </row>
    <row r="62" spans="1:31" ht="15.75">
      <c r="B62" s="5"/>
      <c r="C62" s="29"/>
      <c r="D62" s="5"/>
      <c r="E62" s="2"/>
      <c r="F62" s="2"/>
      <c r="G62" s="2"/>
      <c r="H62" s="2"/>
      <c r="I62" s="2"/>
      <c r="J62" s="2"/>
      <c r="K62" s="33"/>
      <c r="L62" s="35" t="s">
        <v>32</v>
      </c>
      <c r="M62" s="177"/>
      <c r="N62" s="177"/>
      <c r="O62" s="177"/>
      <c r="P62" s="32"/>
      <c r="Q62" s="32"/>
      <c r="R62" s="32"/>
      <c r="S62" s="32"/>
      <c r="U62" s="196" t="str">
        <f>V53</f>
        <v>Volf</v>
      </c>
      <c r="V62" s="196"/>
      <c r="W62" s="175"/>
      <c r="X62" s="175"/>
      <c r="Y62" s="49"/>
      <c r="Z62" s="172" t="str">
        <f>X56</f>
        <v>Janoušek</v>
      </c>
      <c r="AA62" s="173"/>
      <c r="AB62" s="43"/>
      <c r="AC62" s="57"/>
      <c r="AD62" s="43"/>
      <c r="AE62" s="43"/>
    </row>
    <row r="63" spans="1:31" ht="15.75">
      <c r="B63" s="5"/>
      <c r="C63" s="29"/>
      <c r="D63" s="5"/>
      <c r="E63" s="2"/>
      <c r="F63" s="2"/>
      <c r="G63" s="2"/>
      <c r="H63" s="2"/>
      <c r="I63" s="2"/>
      <c r="J63" s="2"/>
      <c r="K63" s="33"/>
      <c r="L63" s="2" t="s">
        <v>9</v>
      </c>
      <c r="M63" s="178" t="s">
        <v>10</v>
      </c>
      <c r="N63" s="178"/>
      <c r="O63" s="178"/>
      <c r="P63" s="37" t="s">
        <v>11</v>
      </c>
      <c r="Q63" s="2" t="s">
        <v>12</v>
      </c>
      <c r="R63" s="2" t="s">
        <v>13</v>
      </c>
      <c r="S63" s="2" t="s">
        <v>0</v>
      </c>
      <c r="U63" s="166" t="s">
        <v>96</v>
      </c>
      <c r="V63" s="166"/>
      <c r="W63" s="176"/>
      <c r="X63" s="176"/>
      <c r="Y63" s="49"/>
      <c r="Z63" s="158"/>
      <c r="AA63" s="160"/>
      <c r="AB63" s="43"/>
      <c r="AC63" s="57"/>
      <c r="AD63" s="43"/>
      <c r="AE63" s="43"/>
    </row>
    <row r="64" spans="1:31" ht="15.75">
      <c r="A64" s="30">
        <v>55</v>
      </c>
      <c r="B64" s="5" t="str">
        <f>L64</f>
        <v>Čipera</v>
      </c>
      <c r="C64" s="29" t="s">
        <v>3</v>
      </c>
      <c r="D64" s="5" t="str">
        <f>L67</f>
        <v>Mátl</v>
      </c>
      <c r="E64" s="2">
        <v>0</v>
      </c>
      <c r="F64" s="2" t="s">
        <v>5</v>
      </c>
      <c r="G64" s="2">
        <v>2</v>
      </c>
      <c r="H64" s="2">
        <v>0</v>
      </c>
      <c r="I64" s="2" t="s">
        <v>5</v>
      </c>
      <c r="J64" s="2">
        <v>22</v>
      </c>
      <c r="K64" s="33"/>
      <c r="L64" s="108" t="s">
        <v>177</v>
      </c>
      <c r="M64" s="2">
        <f>SUM(H64,H67,J69)</f>
        <v>24</v>
      </c>
      <c r="N64" s="32" t="s">
        <v>5</v>
      </c>
      <c r="O64" s="2">
        <f>SUM(J64,J67,H69)</f>
        <v>66</v>
      </c>
      <c r="P64" s="2">
        <f>M64-O64</f>
        <v>-42</v>
      </c>
      <c r="Q64" s="2">
        <f>SUM(E64,E67,G69)</f>
        <v>0</v>
      </c>
      <c r="R64" s="2">
        <f>Q64+(P64/100)</f>
        <v>-0.42</v>
      </c>
      <c r="S64" s="2">
        <f>RANK(R64,$R$64:$R$67,0)</f>
        <v>4</v>
      </c>
      <c r="U64" s="20"/>
      <c r="V64" s="44"/>
      <c r="W64" s="44"/>
      <c r="X64" s="41"/>
      <c r="Y64" s="49"/>
      <c r="Z64" s="53"/>
      <c r="AA64" s="54"/>
      <c r="AB64" s="43"/>
      <c r="AC64" s="57"/>
      <c r="AD64" s="43"/>
      <c r="AE64" s="43"/>
    </row>
    <row r="65" spans="1:31" ht="15.75">
      <c r="A65" s="30">
        <v>56</v>
      </c>
      <c r="B65" s="5" t="str">
        <f>L65</f>
        <v>Riegr</v>
      </c>
      <c r="C65" s="29" t="s">
        <v>3</v>
      </c>
      <c r="D65" s="5" t="str">
        <f>L66</f>
        <v>Chval</v>
      </c>
      <c r="E65" s="2">
        <v>1</v>
      </c>
      <c r="F65" s="2" t="s">
        <v>5</v>
      </c>
      <c r="G65" s="2">
        <v>1</v>
      </c>
      <c r="H65" s="2">
        <v>18</v>
      </c>
      <c r="I65" s="2" t="s">
        <v>5</v>
      </c>
      <c r="J65" s="2">
        <v>19</v>
      </c>
      <c r="K65" s="33"/>
      <c r="L65" s="28" t="s">
        <v>178</v>
      </c>
      <c r="M65" s="2">
        <f>SUM(H65,J67,H68)</f>
        <v>55</v>
      </c>
      <c r="N65" s="2" t="s">
        <v>5</v>
      </c>
      <c r="O65" s="2">
        <f>SUM(J65,H67,J68)</f>
        <v>53</v>
      </c>
      <c r="P65" s="2">
        <f t="shared" ref="P65:P67" si="18">M65-O65</f>
        <v>2</v>
      </c>
      <c r="Q65" s="2">
        <f>SUM(E65,G67,E68)</f>
        <v>3</v>
      </c>
      <c r="R65" s="2">
        <f t="shared" ref="R65:R67" si="19">Q65+(P65/100)</f>
        <v>3.02</v>
      </c>
      <c r="S65" s="2">
        <f t="shared" ref="S65:S67" si="20">RANK(R65,$R$64:$R$67,0)</f>
        <v>3</v>
      </c>
      <c r="U65" s="20" t="s">
        <v>34</v>
      </c>
      <c r="V65" s="167" t="str">
        <f>IF(S24=2,L24,IF(S25=2,L25,IF(S26=2,L26,IF(S27=2,L27,"NEODEHRÁNO"))))</f>
        <v>Kubiš</v>
      </c>
      <c r="W65" s="167"/>
      <c r="X65" s="41"/>
      <c r="Y65" s="49"/>
      <c r="Z65" s="53"/>
      <c r="AA65" s="54"/>
      <c r="AB65" s="43"/>
      <c r="AC65" s="57"/>
      <c r="AD65" s="43"/>
      <c r="AE65" s="43"/>
    </row>
    <row r="66" spans="1:31" ht="15.75">
      <c r="A66" s="30">
        <v>132</v>
      </c>
      <c r="B66" s="5" t="str">
        <f>L67</f>
        <v>Mátl</v>
      </c>
      <c r="C66" s="29" t="s">
        <v>3</v>
      </c>
      <c r="D66" s="5" t="str">
        <f>L66</f>
        <v>Chval</v>
      </c>
      <c r="E66" s="2">
        <v>2</v>
      </c>
      <c r="F66" s="2" t="s">
        <v>5</v>
      </c>
      <c r="G66" s="2">
        <v>0</v>
      </c>
      <c r="H66" s="2">
        <v>22</v>
      </c>
      <c r="I66" s="2" t="s">
        <v>5</v>
      </c>
      <c r="J66" s="2">
        <v>14</v>
      </c>
      <c r="K66" s="33"/>
      <c r="L66" s="28" t="s">
        <v>179</v>
      </c>
      <c r="M66" s="2">
        <f>SUM(J65,J66,H69)</f>
        <v>55</v>
      </c>
      <c r="N66" s="2" t="s">
        <v>5</v>
      </c>
      <c r="O66" s="2">
        <f>SUM(H65,H66,J69)</f>
        <v>52</v>
      </c>
      <c r="P66" s="2">
        <f t="shared" si="18"/>
        <v>3</v>
      </c>
      <c r="Q66" s="2">
        <f>SUM(G65,G66,E69)</f>
        <v>3</v>
      </c>
      <c r="R66" s="2">
        <f t="shared" si="19"/>
        <v>3.03</v>
      </c>
      <c r="S66" s="2">
        <f t="shared" si="20"/>
        <v>2</v>
      </c>
      <c r="U66" s="20"/>
      <c r="V66" s="44"/>
      <c r="W66" s="45"/>
      <c r="X66" s="41"/>
      <c r="Y66" s="49"/>
      <c r="Z66" s="53"/>
      <c r="AA66" s="54"/>
      <c r="AB66" s="43"/>
      <c r="AC66" s="57"/>
      <c r="AD66" s="43"/>
      <c r="AE66" s="43"/>
    </row>
    <row r="67" spans="1:31" ht="15.75">
      <c r="A67" s="30">
        <v>131</v>
      </c>
      <c r="B67" s="5" t="str">
        <f>L64</f>
        <v>Čipera</v>
      </c>
      <c r="C67" s="29" t="s">
        <v>3</v>
      </c>
      <c r="D67" s="5" t="str">
        <f>L65</f>
        <v>Riegr</v>
      </c>
      <c r="E67" s="2">
        <v>0</v>
      </c>
      <c r="F67" s="2" t="s">
        <v>5</v>
      </c>
      <c r="G67" s="2">
        <v>2</v>
      </c>
      <c r="H67" s="2">
        <v>12</v>
      </c>
      <c r="I67" s="2" t="s">
        <v>5</v>
      </c>
      <c r="J67" s="2">
        <v>22</v>
      </c>
      <c r="K67" s="33"/>
      <c r="L67" s="98" t="s">
        <v>69</v>
      </c>
      <c r="M67" s="2">
        <f>SUM(J64,H66,J68)</f>
        <v>66</v>
      </c>
      <c r="N67" s="2" t="s">
        <v>5</v>
      </c>
      <c r="O67" s="2">
        <f>SUM(H64,J66,H68)</f>
        <v>29</v>
      </c>
      <c r="P67" s="2">
        <f t="shared" si="18"/>
        <v>37</v>
      </c>
      <c r="Q67" s="2">
        <f>SUM(G64,E66,G68)</f>
        <v>6</v>
      </c>
      <c r="R67" s="2">
        <f t="shared" si="19"/>
        <v>6.37</v>
      </c>
      <c r="S67" s="2">
        <f t="shared" si="20"/>
        <v>1</v>
      </c>
      <c r="U67" s="20"/>
      <c r="V67" s="44"/>
      <c r="W67" s="46"/>
      <c r="X67" s="41"/>
      <c r="Y67" s="49"/>
      <c r="Z67" s="53"/>
      <c r="AA67" s="54"/>
      <c r="AB67" s="43"/>
      <c r="AC67" s="57"/>
      <c r="AD67" s="43"/>
      <c r="AE67" s="43"/>
    </row>
    <row r="68" spans="1:31" ht="15.75">
      <c r="A68" s="30">
        <v>199</v>
      </c>
      <c r="B68" s="5" t="str">
        <f>L65</f>
        <v>Riegr</v>
      </c>
      <c r="C68" s="29" t="s">
        <v>3</v>
      </c>
      <c r="D68" s="5" t="str">
        <f>L67</f>
        <v>Mátl</v>
      </c>
      <c r="E68" s="2">
        <v>0</v>
      </c>
      <c r="F68" s="2" t="s">
        <v>5</v>
      </c>
      <c r="G68" s="2">
        <v>2</v>
      </c>
      <c r="H68" s="2">
        <v>15</v>
      </c>
      <c r="I68" s="2" t="s">
        <v>5</v>
      </c>
      <c r="J68" s="2">
        <v>22</v>
      </c>
      <c r="K68" s="33"/>
      <c r="L68" s="34"/>
      <c r="M68" s="38">
        <f>SUM(M64:M67)</f>
        <v>200</v>
      </c>
      <c r="N68" s="39">
        <f>M68-O68</f>
        <v>0</v>
      </c>
      <c r="O68" s="38">
        <f>SUM(O64:O67)</f>
        <v>200</v>
      </c>
      <c r="P68" s="32"/>
      <c r="Q68" s="32"/>
      <c r="R68" s="32"/>
      <c r="S68" s="32"/>
      <c r="U68" s="20"/>
      <c r="V68" s="44"/>
      <c r="W68" s="46"/>
      <c r="X68" s="168" t="str">
        <f>V71</f>
        <v>Jordán</v>
      </c>
      <c r="Y68" s="169"/>
      <c r="Z68" s="53"/>
      <c r="AA68" s="54"/>
      <c r="AB68" s="43"/>
      <c r="AC68" s="57"/>
      <c r="AD68" s="43"/>
      <c r="AE68" s="43"/>
    </row>
    <row r="69" spans="1:31" ht="15.75">
      <c r="A69" s="30">
        <v>200</v>
      </c>
      <c r="B69" s="5" t="str">
        <f>L66</f>
        <v>Chval</v>
      </c>
      <c r="C69" s="29" t="s">
        <v>3</v>
      </c>
      <c r="D69" s="5" t="str">
        <f>L64</f>
        <v>Čipera</v>
      </c>
      <c r="E69" s="2">
        <v>2</v>
      </c>
      <c r="F69" s="2" t="s">
        <v>5</v>
      </c>
      <c r="G69" s="2">
        <v>0</v>
      </c>
      <c r="H69" s="2">
        <v>22</v>
      </c>
      <c r="I69" s="2" t="s">
        <v>5</v>
      </c>
      <c r="J69" s="2">
        <v>12</v>
      </c>
      <c r="K69" s="33"/>
      <c r="L69" s="34"/>
      <c r="M69" s="32"/>
      <c r="N69" s="32"/>
      <c r="O69" s="32"/>
      <c r="P69" s="32"/>
      <c r="Q69" s="32"/>
      <c r="R69" s="32"/>
      <c r="S69" s="32"/>
      <c r="U69" s="20"/>
      <c r="V69" s="44"/>
      <c r="W69" s="46"/>
      <c r="X69" s="47" t="s">
        <v>15</v>
      </c>
      <c r="Y69" s="55"/>
      <c r="Z69" s="53"/>
      <c r="AA69" s="54"/>
      <c r="AB69" s="43"/>
      <c r="AC69" s="57"/>
      <c r="AD69" s="43"/>
      <c r="AE69" s="43"/>
    </row>
    <row r="70" spans="1:31" ht="15.75">
      <c r="B70" s="5"/>
      <c r="C70" s="29"/>
      <c r="D70" s="5"/>
      <c r="E70" s="2"/>
      <c r="F70" s="2"/>
      <c r="G70" s="2"/>
      <c r="H70" s="2"/>
      <c r="I70" s="2"/>
      <c r="J70" s="2"/>
      <c r="K70" s="33"/>
      <c r="L70" s="34"/>
      <c r="M70" s="32"/>
      <c r="N70" s="32"/>
      <c r="O70" s="32"/>
      <c r="P70" s="32"/>
      <c r="Q70" s="32"/>
      <c r="R70" s="32"/>
      <c r="S70" s="32"/>
      <c r="U70" s="20"/>
      <c r="V70" s="44"/>
      <c r="W70" s="46"/>
      <c r="X70" s="41"/>
      <c r="Y70" s="51"/>
      <c r="Z70" s="53"/>
      <c r="AA70" s="54"/>
      <c r="AB70" s="43"/>
      <c r="AC70" s="57"/>
      <c r="AD70" s="43"/>
      <c r="AE70" s="43"/>
    </row>
    <row r="71" spans="1:31" ht="15.75">
      <c r="B71" s="5"/>
      <c r="C71" s="29"/>
      <c r="D71" s="5"/>
      <c r="E71" s="2"/>
      <c r="F71" s="2"/>
      <c r="G71" s="2"/>
      <c r="H71" s="2"/>
      <c r="I71" s="2"/>
      <c r="J71" s="2"/>
      <c r="K71" s="33"/>
      <c r="L71" s="34"/>
      <c r="M71" s="32"/>
      <c r="N71" s="32"/>
      <c r="O71" s="32"/>
      <c r="P71" s="32"/>
      <c r="Q71" s="32"/>
      <c r="R71" s="32"/>
      <c r="S71" s="32"/>
      <c r="U71" s="20" t="s">
        <v>45</v>
      </c>
      <c r="V71" s="167" t="str">
        <f>IF(S54=1,L54,IF(S55=1,L55,IF(S56=1,L56,IF(S57=1,L57,"NEODEHRÁNO"))))</f>
        <v>Jordán</v>
      </c>
      <c r="W71" s="170"/>
      <c r="X71" s="41"/>
      <c r="Y71" s="41"/>
      <c r="Z71" s="53"/>
      <c r="AA71" s="54"/>
      <c r="AB71" s="43"/>
      <c r="AC71" s="57"/>
      <c r="AD71" s="43"/>
      <c r="AE71" s="43"/>
    </row>
    <row r="72" spans="1:31" ht="15.75">
      <c r="B72" s="5"/>
      <c r="C72" s="29"/>
      <c r="D72" s="5"/>
      <c r="E72" s="2"/>
      <c r="F72" s="2"/>
      <c r="G72" s="2"/>
      <c r="H72" s="2"/>
      <c r="I72" s="2"/>
      <c r="J72" s="2"/>
      <c r="K72" s="33"/>
      <c r="L72" s="35" t="s">
        <v>33</v>
      </c>
      <c r="M72" s="177"/>
      <c r="N72" s="177"/>
      <c r="O72" s="177"/>
      <c r="P72" s="32"/>
      <c r="Q72" s="32"/>
      <c r="R72" s="32"/>
      <c r="S72" s="32"/>
      <c r="U72" s="20"/>
      <c r="V72" s="43"/>
      <c r="W72" s="43"/>
      <c r="X72" s="43"/>
      <c r="Y72" s="43"/>
      <c r="Z72" s="56"/>
      <c r="AA72" s="57"/>
      <c r="AB72" s="43"/>
      <c r="AC72" s="57"/>
      <c r="AD72" s="43"/>
      <c r="AE72" s="43"/>
    </row>
    <row r="73" spans="1:31" ht="15.75">
      <c r="B73" s="5"/>
      <c r="C73" s="29"/>
      <c r="D73" s="5"/>
      <c r="E73" s="2"/>
      <c r="F73" s="2"/>
      <c r="G73" s="2"/>
      <c r="H73" s="2"/>
      <c r="I73" s="2"/>
      <c r="J73" s="2"/>
      <c r="K73" s="33"/>
      <c r="L73" s="2" t="s">
        <v>9</v>
      </c>
      <c r="M73" s="178" t="s">
        <v>10</v>
      </c>
      <c r="N73" s="178"/>
      <c r="O73" s="178"/>
      <c r="P73" s="37" t="s">
        <v>11</v>
      </c>
      <c r="Q73" s="2" t="s">
        <v>12</v>
      </c>
      <c r="R73" s="2" t="s">
        <v>13</v>
      </c>
      <c r="S73" s="2" t="s">
        <v>0</v>
      </c>
      <c r="U73" s="20"/>
      <c r="V73" s="43"/>
      <c r="W73" s="43"/>
      <c r="X73" s="43"/>
      <c r="Y73" s="43"/>
      <c r="Z73" s="56"/>
      <c r="AA73" s="57"/>
      <c r="AB73" s="43"/>
      <c r="AC73" s="57"/>
      <c r="AD73" s="43"/>
      <c r="AE73" s="43"/>
    </row>
    <row r="74" spans="1:31" ht="15.75">
      <c r="A74" s="30">
        <v>57</v>
      </c>
      <c r="B74" s="5" t="str">
        <f>L74</f>
        <v>Bízek</v>
      </c>
      <c r="C74" s="29" t="s">
        <v>3</v>
      </c>
      <c r="D74" s="5" t="str">
        <f>L77</f>
        <v>Patera</v>
      </c>
      <c r="E74" s="2">
        <v>2</v>
      </c>
      <c r="F74" s="2" t="s">
        <v>5</v>
      </c>
      <c r="G74" s="2">
        <v>0</v>
      </c>
      <c r="H74" s="2">
        <v>22</v>
      </c>
      <c r="I74" s="2" t="s">
        <v>5</v>
      </c>
      <c r="J74" s="2">
        <v>14</v>
      </c>
      <c r="K74" s="33"/>
      <c r="L74" s="98" t="s">
        <v>180</v>
      </c>
      <c r="M74" s="2">
        <f>SUM(H74,H77,J79)</f>
        <v>66</v>
      </c>
      <c r="N74" s="32" t="s">
        <v>5</v>
      </c>
      <c r="O74" s="2">
        <f>SUM(J74,J77,H79)</f>
        <v>22</v>
      </c>
      <c r="P74" s="2">
        <f>M74-O74</f>
        <v>44</v>
      </c>
      <c r="Q74" s="2">
        <f>SUM(E74,E77,G79)</f>
        <v>6</v>
      </c>
      <c r="R74" s="2">
        <f>Q74+(P74/100)</f>
        <v>6.44</v>
      </c>
      <c r="S74" s="2">
        <f>RANK(R74,$R$74:$R$77,0)</f>
        <v>1</v>
      </c>
      <c r="U74" s="20"/>
      <c r="V74" s="43"/>
      <c r="W74" s="43"/>
      <c r="X74" s="43"/>
      <c r="Y74" s="43"/>
      <c r="Z74" s="56"/>
      <c r="AA74" s="57"/>
      <c r="AB74" s="198" t="str">
        <f>Z62</f>
        <v>Janoušek</v>
      </c>
      <c r="AC74" s="199"/>
      <c r="AD74" s="43"/>
      <c r="AE74" s="43"/>
    </row>
    <row r="75" spans="1:31" ht="15.75">
      <c r="A75" s="30">
        <v>58</v>
      </c>
      <c r="B75" s="5" t="str">
        <f>L75</f>
        <v>bye</v>
      </c>
      <c r="C75" s="29" t="s">
        <v>3</v>
      </c>
      <c r="D75" s="5" t="str">
        <f>L76</f>
        <v>Mikel</v>
      </c>
      <c r="E75" s="2">
        <v>0</v>
      </c>
      <c r="F75" s="2" t="s">
        <v>5</v>
      </c>
      <c r="G75" s="2">
        <v>2</v>
      </c>
      <c r="H75" s="2">
        <v>0</v>
      </c>
      <c r="I75" s="2" t="s">
        <v>5</v>
      </c>
      <c r="J75" s="2">
        <v>22</v>
      </c>
      <c r="K75" s="33"/>
      <c r="L75" s="115" t="s">
        <v>214</v>
      </c>
      <c r="M75" s="2">
        <f>SUM(H75,J77,H78)</f>
        <v>0</v>
      </c>
      <c r="N75" s="2" t="s">
        <v>5</v>
      </c>
      <c r="O75" s="2">
        <f>SUM(J75,H77,J78)</f>
        <v>66</v>
      </c>
      <c r="P75" s="2">
        <f t="shared" ref="P75:P77" si="21">M75-O75</f>
        <v>-66</v>
      </c>
      <c r="Q75" s="2">
        <f>SUM(E75,G77,E78)</f>
        <v>0</v>
      </c>
      <c r="R75" s="2">
        <f t="shared" ref="R75:R77" si="22">Q75+(P75/100)</f>
        <v>-0.66</v>
      </c>
      <c r="S75" s="2">
        <f t="shared" ref="S75:S77" si="23">RANK(R75,$R$74:$R$77,0)</f>
        <v>4</v>
      </c>
      <c r="U75" s="20"/>
      <c r="V75" s="43"/>
      <c r="W75" s="43"/>
      <c r="X75" s="43"/>
      <c r="Y75" s="43"/>
      <c r="Z75" s="56"/>
      <c r="AA75" s="57"/>
      <c r="AB75" s="43"/>
      <c r="AC75" s="43"/>
      <c r="AD75" s="43"/>
      <c r="AE75" s="43"/>
    </row>
    <row r="76" spans="1:31" ht="15.75">
      <c r="A76" s="30">
        <v>133</v>
      </c>
      <c r="B76" s="5" t="s">
        <v>68</v>
      </c>
      <c r="C76" s="29" t="s">
        <v>3</v>
      </c>
      <c r="D76" s="5" t="str">
        <f>L76</f>
        <v>Mikel</v>
      </c>
      <c r="E76" s="2">
        <v>2</v>
      </c>
      <c r="F76" s="2" t="s">
        <v>5</v>
      </c>
      <c r="G76" s="2">
        <v>0</v>
      </c>
      <c r="H76" s="2">
        <v>22</v>
      </c>
      <c r="I76" s="2" t="s">
        <v>5</v>
      </c>
      <c r="J76" s="2">
        <v>10</v>
      </c>
      <c r="K76" s="33"/>
      <c r="L76" s="28" t="s">
        <v>181</v>
      </c>
      <c r="M76" s="2">
        <f>SUM(J75,J76,H79)</f>
        <v>40</v>
      </c>
      <c r="N76" s="2" t="s">
        <v>5</v>
      </c>
      <c r="O76" s="2">
        <f>SUM(H75,H76,J79)</f>
        <v>44</v>
      </c>
      <c r="P76" s="2">
        <f t="shared" si="21"/>
        <v>-4</v>
      </c>
      <c r="Q76" s="2">
        <f>SUM(G75,G76,E79)</f>
        <v>2</v>
      </c>
      <c r="R76" s="2">
        <f t="shared" si="22"/>
        <v>1.96</v>
      </c>
      <c r="S76" s="2">
        <f>RANK(R76,$R$74:$R$77,0)</f>
        <v>3</v>
      </c>
      <c r="U76" s="20"/>
      <c r="V76" s="43"/>
      <c r="W76" s="43"/>
      <c r="X76" s="43"/>
      <c r="Y76" s="43"/>
      <c r="Z76" s="56"/>
      <c r="AA76" s="57"/>
      <c r="AB76" s="43"/>
      <c r="AC76" s="43"/>
      <c r="AD76" s="43"/>
      <c r="AE76" s="43"/>
    </row>
    <row r="77" spans="1:31" ht="15.75">
      <c r="A77" s="30">
        <v>134</v>
      </c>
      <c r="B77" s="5" t="str">
        <f>L74</f>
        <v>Bízek</v>
      </c>
      <c r="C77" s="29" t="s">
        <v>3</v>
      </c>
      <c r="D77" s="5" t="str">
        <f>L75</f>
        <v>bye</v>
      </c>
      <c r="E77" s="2">
        <v>2</v>
      </c>
      <c r="F77" s="2" t="s">
        <v>5</v>
      </c>
      <c r="G77" s="2">
        <v>0</v>
      </c>
      <c r="H77" s="2">
        <v>22</v>
      </c>
      <c r="I77" s="2" t="s">
        <v>5</v>
      </c>
      <c r="J77" s="2">
        <v>0</v>
      </c>
      <c r="K77" s="33"/>
      <c r="L77" s="28" t="s">
        <v>68</v>
      </c>
      <c r="M77" s="2">
        <f>SUM(J74,H76,J78)</f>
        <v>58</v>
      </c>
      <c r="N77" s="2" t="s">
        <v>5</v>
      </c>
      <c r="O77" s="2">
        <f>SUM(H74,J76,H78)</f>
        <v>32</v>
      </c>
      <c r="P77" s="2">
        <f t="shared" si="21"/>
        <v>26</v>
      </c>
      <c r="Q77" s="2">
        <f>SUM(G74,E76,G78)</f>
        <v>4</v>
      </c>
      <c r="R77" s="2">
        <f t="shared" si="22"/>
        <v>4.26</v>
      </c>
      <c r="S77" s="2">
        <f t="shared" si="23"/>
        <v>2</v>
      </c>
      <c r="U77" s="20" t="s">
        <v>17</v>
      </c>
      <c r="V77" s="171" t="str">
        <f>IF(S14=2,L14,IF(S15=2,L15,IF(S16=2,L16,IF(S17=2,L17,"NEODEHRÁNO"))))</f>
        <v>Bršťák</v>
      </c>
      <c r="W77" s="171"/>
      <c r="X77" s="41"/>
      <c r="Y77" s="41"/>
      <c r="Z77" s="53"/>
      <c r="AA77" s="54"/>
      <c r="AB77" s="43"/>
      <c r="AC77" s="43"/>
      <c r="AD77" s="43"/>
      <c r="AE77" s="43"/>
    </row>
    <row r="78" spans="1:31" ht="15.75">
      <c r="A78" s="30">
        <v>201</v>
      </c>
      <c r="B78" s="5" t="str">
        <f>L75</f>
        <v>bye</v>
      </c>
      <c r="C78" s="29" t="s">
        <v>3</v>
      </c>
      <c r="D78" s="5" t="str">
        <f>L77</f>
        <v>Patera</v>
      </c>
      <c r="E78" s="2">
        <v>0</v>
      </c>
      <c r="F78" s="2" t="s">
        <v>5</v>
      </c>
      <c r="G78" s="2">
        <v>2</v>
      </c>
      <c r="H78" s="2">
        <v>0</v>
      </c>
      <c r="I78" s="2" t="s">
        <v>5</v>
      </c>
      <c r="J78" s="2">
        <v>22</v>
      </c>
      <c r="K78" s="33"/>
      <c r="L78" s="34"/>
      <c r="M78" s="38">
        <f>SUM(M74:M77)</f>
        <v>164</v>
      </c>
      <c r="N78" s="39">
        <f>M78-O78</f>
        <v>0</v>
      </c>
      <c r="O78" s="38">
        <f>SUM(O74:O77)</f>
        <v>164</v>
      </c>
      <c r="P78" s="32"/>
      <c r="Q78" s="32"/>
      <c r="R78" s="32"/>
      <c r="S78" s="32"/>
      <c r="U78" s="20"/>
      <c r="V78" s="44"/>
      <c r="W78" s="45"/>
      <c r="X78" s="41"/>
      <c r="Y78" s="41"/>
      <c r="Z78" s="53"/>
      <c r="AA78" s="54"/>
      <c r="AB78" s="43"/>
      <c r="AC78" s="43"/>
      <c r="AD78" s="43"/>
      <c r="AE78" s="43"/>
    </row>
    <row r="79" spans="1:31" ht="15.75">
      <c r="A79" s="30">
        <v>202</v>
      </c>
      <c r="B79" s="5" t="str">
        <f>L76</f>
        <v>Mikel</v>
      </c>
      <c r="C79" s="29" t="s">
        <v>3</v>
      </c>
      <c r="D79" s="5" t="str">
        <f>L74</f>
        <v>Bízek</v>
      </c>
      <c r="E79" s="2">
        <v>0</v>
      </c>
      <c r="F79" s="2" t="s">
        <v>5</v>
      </c>
      <c r="G79" s="2">
        <v>2</v>
      </c>
      <c r="H79" s="2">
        <v>8</v>
      </c>
      <c r="I79" s="2" t="s">
        <v>5</v>
      </c>
      <c r="J79" s="2">
        <v>22</v>
      </c>
      <c r="K79" s="33"/>
      <c r="L79" s="34"/>
      <c r="M79" s="32"/>
      <c r="N79" s="32"/>
      <c r="O79" s="32"/>
      <c r="P79" s="32"/>
      <c r="Q79" s="32"/>
      <c r="R79" s="32"/>
      <c r="S79" s="32"/>
      <c r="U79" s="20"/>
      <c r="V79" s="44"/>
      <c r="W79" s="46"/>
      <c r="X79" s="41"/>
      <c r="Y79" s="41"/>
      <c r="Z79" s="53"/>
      <c r="AA79" s="54"/>
      <c r="AB79" s="43"/>
      <c r="AC79" s="43"/>
      <c r="AD79" s="43"/>
      <c r="AE79" s="43"/>
    </row>
    <row r="80" spans="1:31" ht="15.75">
      <c r="B80" s="5"/>
      <c r="C80" s="29"/>
      <c r="D80" s="5"/>
      <c r="E80" s="2"/>
      <c r="F80" s="2"/>
      <c r="G80" s="2"/>
      <c r="H80" s="2"/>
      <c r="I80" s="2"/>
      <c r="J80" s="2"/>
      <c r="K80" s="33"/>
      <c r="L80" s="34"/>
      <c r="M80" s="32"/>
      <c r="N80" s="32"/>
      <c r="O80" s="32"/>
      <c r="P80" s="32"/>
      <c r="Q80" s="32"/>
      <c r="R80" s="32"/>
      <c r="S80" s="32"/>
      <c r="U80" s="20"/>
      <c r="V80" s="44"/>
      <c r="W80" s="46"/>
      <c r="X80" s="172" t="str">
        <f>V77</f>
        <v>Bršťák</v>
      </c>
      <c r="Y80" s="173"/>
      <c r="Z80" s="53"/>
      <c r="AA80" s="54"/>
      <c r="AB80" s="43"/>
      <c r="AC80" s="43"/>
      <c r="AD80" s="43"/>
      <c r="AE80" s="43"/>
    </row>
    <row r="81" spans="5:31" ht="15.75"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U81" s="20"/>
      <c r="V81" s="44"/>
      <c r="W81" s="46"/>
      <c r="X81" s="47" t="s">
        <v>15</v>
      </c>
      <c r="Y81" s="48"/>
      <c r="Z81" s="53"/>
      <c r="AA81" s="54"/>
      <c r="AB81" s="43"/>
      <c r="AC81" s="43"/>
      <c r="AD81" s="43"/>
      <c r="AE81" s="43"/>
    </row>
    <row r="82" spans="5:31" ht="15.75"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U82" s="20"/>
      <c r="V82" s="44"/>
      <c r="W82" s="46"/>
      <c r="X82" s="41"/>
      <c r="Y82" s="49"/>
      <c r="Z82" s="53"/>
      <c r="AA82" s="54"/>
      <c r="AB82" s="43"/>
      <c r="AC82" s="43"/>
      <c r="AD82" s="43"/>
      <c r="AE82" s="43"/>
    </row>
    <row r="83" spans="5:31" ht="15.75"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U83" s="20" t="s">
        <v>46</v>
      </c>
      <c r="V83" s="167" t="str">
        <f>IF(S64=1,L64,IF(S65=1,L65,IF(S66=1,L66,IF(S67=1,L67,"NEODEHRÁNO"))))</f>
        <v>Mátl</v>
      </c>
      <c r="W83" s="170"/>
      <c r="X83" s="41"/>
      <c r="Y83" s="49"/>
      <c r="Z83" s="53"/>
      <c r="AA83" s="54"/>
      <c r="AB83" s="43"/>
      <c r="AC83" s="43"/>
      <c r="AD83" s="43"/>
      <c r="AE83" s="43"/>
    </row>
    <row r="84" spans="5:31" ht="15.75"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U84" s="20"/>
      <c r="V84" s="44" t="s">
        <v>15</v>
      </c>
      <c r="W84" s="50"/>
      <c r="X84" s="51"/>
      <c r="Y84" s="49"/>
      <c r="Z84" s="53"/>
      <c r="AA84" s="54"/>
      <c r="AB84" s="43"/>
      <c r="AC84" s="43"/>
      <c r="AD84" s="43"/>
      <c r="AE84" s="43"/>
    </row>
    <row r="85" spans="5:31" ht="15.75"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U85" s="20"/>
      <c r="V85" s="44"/>
      <c r="W85" s="52"/>
      <c r="X85" s="51"/>
      <c r="Y85" s="49"/>
      <c r="Z85" s="53"/>
      <c r="AA85" s="54"/>
      <c r="AB85" s="43"/>
      <c r="AC85" s="43"/>
      <c r="AD85" s="43"/>
      <c r="AE85" s="43"/>
    </row>
    <row r="86" spans="5:31" ht="15.75"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U86" s="196" t="str">
        <f>V89</f>
        <v>Kokoř</v>
      </c>
      <c r="V86" s="196"/>
      <c r="W86" s="175"/>
      <c r="X86" s="175"/>
      <c r="Y86" s="49"/>
      <c r="Z86" s="155" t="str">
        <f>X92</f>
        <v>Bízek</v>
      </c>
      <c r="AA86" s="156"/>
      <c r="AB86" s="43"/>
      <c r="AC86" s="43"/>
      <c r="AD86" s="43"/>
      <c r="AE86" s="43"/>
    </row>
    <row r="87" spans="5:31" ht="15.75"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U87" s="166" t="s">
        <v>96</v>
      </c>
      <c r="V87" s="166"/>
      <c r="W87" s="176"/>
      <c r="X87" s="176"/>
      <c r="Y87" s="49"/>
      <c r="Z87" s="158"/>
      <c r="AA87" s="159"/>
      <c r="AB87" s="43"/>
      <c r="AC87" s="43"/>
      <c r="AD87" s="43"/>
      <c r="AE87" s="43"/>
    </row>
    <row r="88" spans="5:31" ht="15.75"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U88" s="20"/>
      <c r="V88" s="44"/>
      <c r="W88" s="44"/>
      <c r="X88" s="41"/>
      <c r="Y88" s="49"/>
      <c r="Z88" s="42"/>
      <c r="AA88" s="42"/>
      <c r="AB88" s="43"/>
      <c r="AC88" s="43"/>
      <c r="AD88" s="43"/>
      <c r="AE88" s="43"/>
    </row>
    <row r="89" spans="5:31" ht="15.75"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U89" s="20" t="s">
        <v>18</v>
      </c>
      <c r="V89" s="167" t="str">
        <f>IF(S5=2,L5,IF(S6=2,L6,IF(S7=2,L7,IF(S8=2,L8,"NEODEHRÁNO"))))</f>
        <v>Kokoř</v>
      </c>
      <c r="W89" s="167"/>
      <c r="X89" s="41"/>
      <c r="Y89" s="49"/>
      <c r="Z89" s="42"/>
      <c r="AA89" s="42"/>
      <c r="AB89" s="43"/>
      <c r="AC89" s="43"/>
      <c r="AD89" s="43"/>
      <c r="AE89" s="43"/>
    </row>
    <row r="90" spans="5:31" ht="15.75"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U90" s="20"/>
      <c r="V90" s="44" t="s">
        <v>15</v>
      </c>
      <c r="W90" s="45"/>
      <c r="X90" s="41"/>
      <c r="Y90" s="49"/>
      <c r="Z90" s="42"/>
      <c r="AA90" s="42"/>
      <c r="AB90" s="43"/>
      <c r="AC90" s="43"/>
      <c r="AD90" s="43"/>
      <c r="AE90" s="43"/>
    </row>
    <row r="91" spans="5:31" ht="15.75"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U91" s="20"/>
      <c r="V91" s="44"/>
      <c r="W91" s="46"/>
      <c r="X91" s="41"/>
      <c r="Y91" s="49"/>
      <c r="Z91" s="42"/>
      <c r="AA91" s="42"/>
      <c r="AB91" s="43"/>
      <c r="AC91" s="43"/>
      <c r="AD91" s="43"/>
      <c r="AE91" s="43"/>
    </row>
    <row r="92" spans="5:31" ht="15.75">
      <c r="U92" s="20"/>
      <c r="V92" s="44"/>
      <c r="W92" s="46"/>
      <c r="X92" s="168" t="str">
        <f>V95</f>
        <v>Bízek</v>
      </c>
      <c r="Y92" s="169"/>
      <c r="Z92" s="42"/>
      <c r="AA92" s="42"/>
      <c r="AB92" s="43"/>
      <c r="AC92" s="43"/>
      <c r="AD92" s="43"/>
      <c r="AE92" s="43"/>
    </row>
    <row r="93" spans="5:31" ht="15.75">
      <c r="U93" s="20"/>
      <c r="V93" s="44"/>
      <c r="W93" s="46"/>
      <c r="X93" s="47" t="s">
        <v>15</v>
      </c>
      <c r="Y93" s="55"/>
      <c r="Z93" s="42"/>
      <c r="AA93" s="42"/>
      <c r="AB93" s="43"/>
      <c r="AC93" s="43"/>
      <c r="AD93" s="43"/>
      <c r="AE93" s="43"/>
    </row>
    <row r="94" spans="5:31" ht="15.75">
      <c r="U94" s="20"/>
      <c r="V94" s="44"/>
      <c r="W94" s="46"/>
      <c r="X94" s="41"/>
      <c r="Y94" s="51"/>
      <c r="Z94" s="42"/>
      <c r="AA94" s="42"/>
      <c r="AB94" s="43"/>
      <c r="AC94" s="43"/>
      <c r="AD94" s="43"/>
      <c r="AE94" s="43"/>
    </row>
    <row r="95" spans="5:31" ht="15.75">
      <c r="U95" s="20" t="s">
        <v>47</v>
      </c>
      <c r="V95" s="167" t="str">
        <f>IF(S74=1,L74,IF(S75=1,L75,IF(S76=1,L76,IF(S77=1,L77,"NEODEHRÁNO"))))</f>
        <v>Bízek</v>
      </c>
      <c r="W95" s="170"/>
      <c r="X95" s="41"/>
      <c r="Y95" s="41"/>
      <c r="Z95" s="42"/>
      <c r="AA95" s="42"/>
      <c r="AB95" s="43"/>
      <c r="AC95" s="43"/>
      <c r="AD95" s="43"/>
      <c r="AE95" s="43"/>
    </row>
    <row r="96" spans="5:31" ht="15.75">
      <c r="U96" s="20"/>
      <c r="V96" s="43"/>
      <c r="W96" s="43"/>
      <c r="X96" s="43"/>
      <c r="Y96" s="43"/>
      <c r="Z96" s="43"/>
      <c r="AA96" s="43"/>
      <c r="AB96" s="43"/>
      <c r="AC96" s="43"/>
      <c r="AD96" s="43"/>
      <c r="AE96" s="43"/>
    </row>
    <row r="97" spans="21:31" ht="15.75">
      <c r="U97" s="20"/>
      <c r="V97" s="43"/>
      <c r="W97" s="43"/>
      <c r="X97" s="43"/>
      <c r="Y97" s="43"/>
      <c r="Z97" s="43"/>
      <c r="AA97" s="43"/>
      <c r="AB97" s="43"/>
      <c r="AC97" s="43"/>
      <c r="AD97" s="43"/>
      <c r="AE97" s="43"/>
    </row>
    <row r="98" spans="21:31" ht="15.75">
      <c r="U98" s="20"/>
      <c r="V98" s="43"/>
      <c r="W98" s="43"/>
      <c r="X98" s="43"/>
      <c r="Y98" s="43"/>
      <c r="Z98" s="43"/>
      <c r="AA98" s="43"/>
      <c r="AB98" s="43"/>
      <c r="AC98" s="43"/>
      <c r="AD98" s="43"/>
      <c r="AE98" s="43"/>
    </row>
    <row r="99" spans="21:31" ht="15.75">
      <c r="U99" s="20"/>
      <c r="V99" s="43"/>
      <c r="W99" s="43"/>
      <c r="X99" s="43"/>
      <c r="Y99" s="165" t="s">
        <v>102</v>
      </c>
      <c r="Z99" s="165"/>
      <c r="AA99" s="165"/>
      <c r="AB99" s="43"/>
      <c r="AC99" s="43"/>
      <c r="AD99" s="43"/>
      <c r="AE99" s="43"/>
    </row>
    <row r="100" spans="21:31" ht="15.75">
      <c r="U100" s="20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</row>
    <row r="101" spans="21:31" ht="15.75">
      <c r="U101" s="20" t="s">
        <v>20</v>
      </c>
      <c r="V101" s="171" t="str">
        <f>IF(S5=3,L5,IF(S6=3,L6,IF(S7=3,L7,IF(S8=3,L8,"NEODEHRÁNO"))))</f>
        <v>Lešták</v>
      </c>
      <c r="W101" s="171"/>
      <c r="X101" s="41"/>
      <c r="Y101" s="41"/>
      <c r="Z101" s="42"/>
      <c r="AA101" s="42"/>
      <c r="AB101" s="43"/>
      <c r="AC101" s="43"/>
      <c r="AD101" s="43"/>
      <c r="AE101" s="43"/>
    </row>
    <row r="102" spans="21:31" ht="15.75">
      <c r="U102" s="20"/>
      <c r="V102" s="44" t="s">
        <v>15</v>
      </c>
      <c r="W102" s="45"/>
      <c r="X102" s="41"/>
      <c r="Y102" s="41"/>
      <c r="Z102" s="42"/>
      <c r="AA102" s="42"/>
      <c r="AB102" s="43"/>
      <c r="AC102" s="43"/>
      <c r="AD102" s="43"/>
      <c r="AE102" s="43"/>
    </row>
    <row r="103" spans="21:31" ht="15.75">
      <c r="U103" s="20"/>
      <c r="V103" s="44"/>
      <c r="W103" s="46"/>
      <c r="X103" s="41"/>
      <c r="Y103" s="41"/>
      <c r="Z103" s="42"/>
      <c r="AA103" s="42"/>
      <c r="AB103" s="43"/>
      <c r="AC103" s="43"/>
      <c r="AD103" s="43"/>
      <c r="AE103" s="43"/>
    </row>
    <row r="104" spans="21:31" ht="15.75">
      <c r="U104" s="20"/>
      <c r="V104" s="44"/>
      <c r="W104" s="46"/>
      <c r="X104" s="172" t="str">
        <f>V101</f>
        <v>Lešták</v>
      </c>
      <c r="Y104" s="173"/>
      <c r="Z104" s="42"/>
      <c r="AA104" s="42"/>
      <c r="AB104" s="43"/>
      <c r="AC104" s="43"/>
      <c r="AD104" s="43"/>
      <c r="AE104" s="43"/>
    </row>
    <row r="105" spans="21:31" ht="15.75">
      <c r="U105" s="20"/>
      <c r="V105" s="44"/>
      <c r="W105" s="46"/>
      <c r="X105" s="47" t="s">
        <v>15</v>
      </c>
      <c r="Y105" s="48"/>
      <c r="Z105" s="42"/>
      <c r="AA105" s="42"/>
      <c r="AB105" s="43"/>
      <c r="AC105" s="43"/>
      <c r="AD105" s="43"/>
      <c r="AE105" s="43"/>
    </row>
    <row r="106" spans="21:31" ht="15.75">
      <c r="U106" s="20"/>
      <c r="V106" s="44"/>
      <c r="W106" s="46"/>
      <c r="X106" s="41"/>
      <c r="Y106" s="49"/>
      <c r="Z106" s="42"/>
      <c r="AA106" s="42"/>
      <c r="AB106" s="43"/>
      <c r="AC106" s="43"/>
      <c r="AD106" s="43"/>
      <c r="AE106" s="43"/>
    </row>
    <row r="107" spans="21:31" ht="15.75">
      <c r="U107" s="20" t="s">
        <v>48</v>
      </c>
      <c r="V107" s="167" t="str">
        <f>IF(S74=4,L74,IF(S75=4,L75,IF(S76=4,L76,IF(S77=4,L77,"NEODEHRÁNO"))))</f>
        <v>bye</v>
      </c>
      <c r="W107" s="170"/>
      <c r="X107" s="41"/>
      <c r="Y107" s="49"/>
      <c r="Z107" s="42"/>
      <c r="AA107" s="42"/>
      <c r="AB107" s="43"/>
      <c r="AC107" s="43"/>
      <c r="AD107" s="43"/>
      <c r="AE107" s="43"/>
    </row>
    <row r="108" spans="21:31" ht="15.75">
      <c r="U108" s="20"/>
      <c r="V108" s="44" t="s">
        <v>15</v>
      </c>
      <c r="W108" s="50"/>
      <c r="X108" s="51"/>
      <c r="Y108" s="49"/>
      <c r="Z108" s="42"/>
      <c r="AA108" s="42"/>
      <c r="AB108" s="43"/>
      <c r="AC108" s="43"/>
      <c r="AD108" s="43"/>
      <c r="AE108" s="43"/>
    </row>
    <row r="109" spans="21:31" ht="15.75">
      <c r="U109" s="20"/>
      <c r="V109" s="44"/>
      <c r="W109" s="52"/>
      <c r="X109" s="51"/>
      <c r="Y109" s="49"/>
      <c r="Z109" s="42"/>
      <c r="AA109" s="42"/>
      <c r="AB109" s="43"/>
      <c r="AC109" s="43"/>
      <c r="AD109" s="43"/>
      <c r="AE109" s="43"/>
    </row>
    <row r="110" spans="21:31" ht="15.75">
      <c r="U110" s="196" t="str">
        <f>V119</f>
        <v>Čipera</v>
      </c>
      <c r="V110" s="196"/>
      <c r="W110" s="175"/>
      <c r="X110" s="175"/>
      <c r="Y110" s="49"/>
      <c r="Z110" s="155" t="str">
        <f>X116</f>
        <v xml:space="preserve">Kott </v>
      </c>
      <c r="AA110" s="161"/>
      <c r="AB110" s="43"/>
      <c r="AC110" s="43"/>
      <c r="AD110" s="43"/>
      <c r="AE110" s="43"/>
    </row>
    <row r="111" spans="21:31" ht="15.75">
      <c r="U111" s="166" t="s">
        <v>96</v>
      </c>
      <c r="V111" s="166"/>
      <c r="W111" s="176"/>
      <c r="X111" s="176"/>
      <c r="Y111" s="49"/>
      <c r="Z111" s="158"/>
      <c r="AA111" s="160"/>
      <c r="AB111" s="43"/>
      <c r="AC111" s="43"/>
      <c r="AD111" s="43"/>
      <c r="AE111" s="43"/>
    </row>
    <row r="112" spans="21:31" ht="15.75">
      <c r="U112" s="20"/>
      <c r="V112" s="44"/>
      <c r="W112" s="44"/>
      <c r="X112" s="41"/>
      <c r="Y112" s="49"/>
      <c r="Z112" s="53"/>
      <c r="AA112" s="54"/>
      <c r="AB112" s="43"/>
      <c r="AC112" s="43"/>
      <c r="AD112" s="43"/>
      <c r="AE112" s="43"/>
    </row>
    <row r="113" spans="21:31" ht="15.75">
      <c r="U113" s="20" t="s">
        <v>23</v>
      </c>
      <c r="V113" s="167" t="str">
        <f>IF(S14=3,L14,IF(S15=3,L15,IF(S16=3,L16,IF(S17=3,L17,"NEODEHRÁNO"))))</f>
        <v xml:space="preserve">Kott </v>
      </c>
      <c r="W113" s="167"/>
      <c r="X113" s="41"/>
      <c r="Y113" s="49"/>
      <c r="Z113" s="53"/>
      <c r="AA113" s="54"/>
      <c r="AB113" s="43"/>
      <c r="AC113" s="43"/>
      <c r="AD113" s="43"/>
      <c r="AE113" s="43"/>
    </row>
    <row r="114" spans="21:31" ht="15.75">
      <c r="U114" s="20"/>
      <c r="V114" s="44" t="s">
        <v>15</v>
      </c>
      <c r="W114" s="45"/>
      <c r="X114" s="41"/>
      <c r="Y114" s="49"/>
      <c r="Z114" s="53"/>
      <c r="AA114" s="54"/>
      <c r="AB114" s="43"/>
      <c r="AC114" s="43"/>
      <c r="AD114" s="43"/>
      <c r="AE114" s="43"/>
    </row>
    <row r="115" spans="21:31" ht="15.75">
      <c r="U115" s="20"/>
      <c r="V115" s="44"/>
      <c r="W115" s="46"/>
      <c r="X115" s="41"/>
      <c r="Y115" s="49"/>
      <c r="Z115" s="53"/>
      <c r="AA115" s="54"/>
      <c r="AB115" s="43"/>
      <c r="AC115" s="43"/>
      <c r="AD115" s="43"/>
      <c r="AE115" s="43"/>
    </row>
    <row r="116" spans="21:31" ht="15.75">
      <c r="U116" s="20"/>
      <c r="V116" s="44"/>
      <c r="W116" s="46"/>
      <c r="X116" s="168" t="str">
        <f>V113</f>
        <v xml:space="preserve">Kott </v>
      </c>
      <c r="Y116" s="169"/>
      <c r="Z116" s="53"/>
      <c r="AA116" s="54"/>
      <c r="AB116" s="43"/>
      <c r="AC116" s="43"/>
      <c r="AD116" s="43"/>
      <c r="AE116" s="43"/>
    </row>
    <row r="117" spans="21:31" ht="15.75">
      <c r="U117" s="20"/>
      <c r="V117" s="44"/>
      <c r="W117" s="46"/>
      <c r="X117" s="47" t="s">
        <v>15</v>
      </c>
      <c r="Y117" s="55"/>
      <c r="Z117" s="53"/>
      <c r="AA117" s="54"/>
      <c r="AB117" s="43"/>
      <c r="AC117" s="43"/>
      <c r="AD117" s="43"/>
      <c r="AE117" s="43"/>
    </row>
    <row r="118" spans="21:31" ht="15.75">
      <c r="U118" s="20"/>
      <c r="V118" s="44"/>
      <c r="W118" s="46"/>
      <c r="X118" s="41"/>
      <c r="Y118" s="51"/>
      <c r="Z118" s="53"/>
      <c r="AA118" s="54"/>
      <c r="AB118" s="43"/>
      <c r="AC118" s="43"/>
      <c r="AD118" s="43"/>
      <c r="AE118" s="43"/>
    </row>
    <row r="119" spans="21:31" ht="15.75">
      <c r="U119" s="20" t="s">
        <v>49</v>
      </c>
      <c r="V119" s="167" t="str">
        <f>IF(S64=4,L64,IF(S65=4,L65,IF(S66=4,L66,IF(S67=4,L67,"NEODEHRÁNO"))))</f>
        <v>Čipera</v>
      </c>
      <c r="W119" s="170"/>
      <c r="X119" s="41"/>
      <c r="Y119" s="41"/>
      <c r="Z119" s="53"/>
      <c r="AA119" s="54"/>
      <c r="AB119" s="43"/>
      <c r="AC119" s="43"/>
      <c r="AD119" s="43"/>
      <c r="AE119" s="43"/>
    </row>
    <row r="120" spans="21:31" ht="15.75">
      <c r="U120" s="20"/>
      <c r="V120" s="43"/>
      <c r="W120" s="43"/>
      <c r="X120" s="43"/>
      <c r="Y120" s="43"/>
      <c r="Z120" s="56"/>
      <c r="AA120" s="57"/>
      <c r="AB120" s="43"/>
      <c r="AC120" s="43"/>
      <c r="AD120" s="43"/>
      <c r="AE120" s="43"/>
    </row>
    <row r="121" spans="21:31" ht="15.75">
      <c r="U121" s="20"/>
      <c r="V121" s="43"/>
      <c r="W121" s="43"/>
      <c r="X121" s="43"/>
      <c r="Y121" s="43"/>
      <c r="Z121" s="56"/>
      <c r="AA121" s="57"/>
      <c r="AB121" s="43"/>
      <c r="AC121" s="43"/>
      <c r="AD121" s="43"/>
      <c r="AE121" s="43"/>
    </row>
    <row r="122" spans="21:31" ht="15.75">
      <c r="U122" s="20"/>
      <c r="V122" s="43"/>
      <c r="W122" s="43"/>
      <c r="X122" s="43"/>
      <c r="Y122" s="43"/>
      <c r="Z122" s="56"/>
      <c r="AA122" s="57"/>
      <c r="AB122" s="198" t="str">
        <f>Z134</f>
        <v>Fürst</v>
      </c>
      <c r="AC122" s="197"/>
      <c r="AD122" s="43"/>
      <c r="AE122" s="43"/>
    </row>
    <row r="123" spans="21:31" ht="15.75">
      <c r="U123" s="20"/>
      <c r="V123" s="43"/>
      <c r="W123" s="43"/>
      <c r="X123" s="43"/>
      <c r="Y123" s="43"/>
      <c r="Z123" s="56"/>
      <c r="AA123" s="57"/>
      <c r="AB123" s="43"/>
      <c r="AC123" s="58"/>
      <c r="AD123" s="43"/>
      <c r="AE123" s="43"/>
    </row>
    <row r="124" spans="21:31" ht="15.75">
      <c r="U124" s="20"/>
      <c r="V124" s="43"/>
      <c r="W124" s="43"/>
      <c r="X124" s="43"/>
      <c r="Y124" s="43"/>
      <c r="Z124" s="56"/>
      <c r="AA124" s="57"/>
      <c r="AB124" s="43"/>
      <c r="AC124" s="57"/>
      <c r="AD124" s="43"/>
      <c r="AE124" s="43"/>
    </row>
    <row r="125" spans="21:31" ht="15.75">
      <c r="U125" s="20" t="s">
        <v>37</v>
      </c>
      <c r="V125" s="167" t="str">
        <f>IF(S24=3,L24,IF(S25=3,L25,IF(S26=3,L26,IF(S27=3,L27,"NEODEHRÁNO"))))</f>
        <v>Kytka</v>
      </c>
      <c r="W125" s="167"/>
      <c r="X125" s="41"/>
      <c r="Y125" s="41"/>
      <c r="Z125" s="53"/>
      <c r="AA125" s="54"/>
      <c r="AB125" s="43"/>
      <c r="AC125" s="57"/>
      <c r="AD125" s="43"/>
      <c r="AE125" s="43"/>
    </row>
    <row r="126" spans="21:31" ht="15.75">
      <c r="U126" s="20"/>
      <c r="V126" s="44"/>
      <c r="W126" s="46"/>
      <c r="X126" s="41"/>
      <c r="Y126" s="41"/>
      <c r="Z126" s="53"/>
      <c r="AA126" s="54"/>
      <c r="AB126" s="43"/>
      <c r="AC126" s="57"/>
      <c r="AD126" s="43"/>
      <c r="AE126" s="43"/>
    </row>
    <row r="127" spans="21:31" ht="15.75">
      <c r="U127" s="20"/>
      <c r="V127" s="44"/>
      <c r="W127" s="46"/>
      <c r="X127" s="41"/>
      <c r="Y127" s="41"/>
      <c r="Z127" s="53"/>
      <c r="AA127" s="54"/>
      <c r="AB127" s="43"/>
      <c r="AC127" s="57"/>
      <c r="AD127" s="43"/>
      <c r="AE127" s="43"/>
    </row>
    <row r="128" spans="21:31" ht="15.75">
      <c r="U128" s="20"/>
      <c r="V128" s="44"/>
      <c r="W128" s="46"/>
      <c r="X128" s="172" t="str">
        <f>V125</f>
        <v>Kytka</v>
      </c>
      <c r="Y128" s="173"/>
      <c r="Z128" s="53"/>
      <c r="AA128" s="54"/>
      <c r="AB128" s="43"/>
      <c r="AC128" s="57"/>
      <c r="AD128" s="43"/>
      <c r="AE128" s="43"/>
    </row>
    <row r="129" spans="21:31" ht="15.75">
      <c r="U129" s="20"/>
      <c r="V129" s="44"/>
      <c r="W129" s="46"/>
      <c r="X129" s="47" t="s">
        <v>15</v>
      </c>
      <c r="Y129" s="48"/>
      <c r="Z129" s="53"/>
      <c r="AA129" s="54"/>
      <c r="AB129" s="43"/>
      <c r="AC129" s="57"/>
      <c r="AD129" s="43"/>
      <c r="AE129" s="43"/>
    </row>
    <row r="130" spans="21:31" ht="15.75">
      <c r="U130" s="20"/>
      <c r="V130" s="44"/>
      <c r="W130" s="46"/>
      <c r="X130" s="41"/>
      <c r="Y130" s="49"/>
      <c r="Z130" s="53"/>
      <c r="AA130" s="54"/>
      <c r="AB130" s="43"/>
      <c r="AC130" s="57"/>
      <c r="AD130" s="43"/>
      <c r="AE130" s="43"/>
    </row>
    <row r="131" spans="21:31" ht="15.75">
      <c r="U131" s="20" t="s">
        <v>50</v>
      </c>
      <c r="V131" s="167" t="str">
        <f>IF(S54=4,L54,IF(S55=4,L55,IF(S56=4,L56,IF(S57=4,L57,"NEODEHRÁNO"))))</f>
        <v>Hubáček</v>
      </c>
      <c r="W131" s="170"/>
      <c r="X131" s="41"/>
      <c r="Y131" s="49"/>
      <c r="Z131" s="53"/>
      <c r="AA131" s="54"/>
      <c r="AB131" s="43"/>
      <c r="AC131" s="57"/>
      <c r="AD131" s="43"/>
      <c r="AE131" s="43"/>
    </row>
    <row r="132" spans="21:31" ht="15.75">
      <c r="U132" s="20"/>
      <c r="V132" s="44" t="s">
        <v>15</v>
      </c>
      <c r="W132" s="50"/>
      <c r="X132" s="51"/>
      <c r="Y132" s="49"/>
      <c r="Z132" s="53"/>
      <c r="AA132" s="54"/>
      <c r="AB132" s="43"/>
      <c r="AC132" s="57"/>
      <c r="AD132" s="43"/>
      <c r="AE132" s="43"/>
    </row>
    <row r="133" spans="21:31" ht="15.75">
      <c r="U133" s="20"/>
      <c r="V133" s="44"/>
      <c r="W133" s="52"/>
      <c r="X133" s="51"/>
      <c r="Y133" s="49"/>
      <c r="Z133" s="53"/>
      <c r="AA133" s="54"/>
      <c r="AB133" s="43"/>
      <c r="AC133" s="57"/>
      <c r="AD133" s="43"/>
      <c r="AE133" s="43"/>
    </row>
    <row r="134" spans="21:31" ht="15.75">
      <c r="U134" s="167" t="str">
        <f>V131</f>
        <v>Hubáček</v>
      </c>
      <c r="V134" s="167"/>
      <c r="W134" s="175"/>
      <c r="X134" s="175"/>
      <c r="Y134" s="49"/>
      <c r="Z134" s="155" t="str">
        <f>X140</f>
        <v>Fürst</v>
      </c>
      <c r="AA134" s="156"/>
      <c r="AB134" s="43"/>
      <c r="AC134" s="57"/>
      <c r="AD134" s="43"/>
      <c r="AE134" s="43"/>
    </row>
    <row r="135" spans="21:31" ht="15.75">
      <c r="U135" s="192" t="s">
        <v>96</v>
      </c>
      <c r="V135" s="192"/>
      <c r="W135" s="176"/>
      <c r="X135" s="176"/>
      <c r="Y135" s="49"/>
      <c r="Z135" s="158"/>
      <c r="AA135" s="159"/>
      <c r="AB135" s="43"/>
      <c r="AC135" s="57"/>
      <c r="AD135" s="43"/>
      <c r="AE135" s="43"/>
    </row>
    <row r="136" spans="21:31" ht="15.75">
      <c r="U136" s="20"/>
      <c r="V136" s="44"/>
      <c r="W136" s="44"/>
      <c r="X136" s="41"/>
      <c r="Y136" s="49"/>
      <c r="Z136" s="42"/>
      <c r="AA136" s="42"/>
      <c r="AB136" s="43"/>
      <c r="AC136" s="57"/>
      <c r="AD136" s="43"/>
      <c r="AE136" s="43"/>
    </row>
    <row r="137" spans="21:31" ht="15.75">
      <c r="U137" s="20" t="s">
        <v>51</v>
      </c>
      <c r="V137" s="167" t="str">
        <f>IF(S34=3,L34,IF(S35=3,L35,IF(S36=3,L36,IF(S37=3,L37,"NEODEHRÁNO"))))</f>
        <v>Čermák</v>
      </c>
      <c r="W137" s="167"/>
      <c r="X137" s="41"/>
      <c r="Y137" s="49"/>
      <c r="Z137" s="42"/>
      <c r="AA137" s="42"/>
      <c r="AB137" s="43"/>
      <c r="AC137" s="57"/>
      <c r="AD137" s="43"/>
      <c r="AE137" s="43"/>
    </row>
    <row r="138" spans="21:31" ht="15.75">
      <c r="U138" s="20"/>
      <c r="V138" s="44" t="s">
        <v>15</v>
      </c>
      <c r="W138" s="45"/>
      <c r="X138" s="41"/>
      <c r="Y138" s="49"/>
      <c r="Z138" s="42"/>
      <c r="AA138" s="42"/>
      <c r="AB138" s="43"/>
      <c r="AC138" s="57"/>
      <c r="AD138" s="43"/>
      <c r="AE138" s="43"/>
    </row>
    <row r="139" spans="21:31" ht="15.75">
      <c r="U139" s="20"/>
      <c r="V139" s="44"/>
      <c r="W139" s="46"/>
      <c r="X139" s="41"/>
      <c r="Y139" s="49"/>
      <c r="Z139" s="42"/>
      <c r="AA139" s="42"/>
      <c r="AB139" s="43"/>
      <c r="AC139" s="57"/>
      <c r="AD139" s="43"/>
      <c r="AE139" s="43"/>
    </row>
    <row r="140" spans="21:31" ht="15.75">
      <c r="U140" s="20"/>
      <c r="V140" s="44"/>
      <c r="W140" s="46"/>
      <c r="X140" s="168" t="str">
        <f>V143</f>
        <v>Fürst</v>
      </c>
      <c r="Y140" s="169"/>
      <c r="Z140" s="42"/>
      <c r="AA140" s="42"/>
      <c r="AB140" s="43"/>
      <c r="AC140" s="57"/>
      <c r="AD140" s="43"/>
      <c r="AE140" s="43"/>
    </row>
    <row r="141" spans="21:31" ht="15.75">
      <c r="U141" s="20"/>
      <c r="V141" s="44"/>
      <c r="W141" s="46"/>
      <c r="X141" s="47" t="s">
        <v>15</v>
      </c>
      <c r="Y141" s="55"/>
      <c r="Z141" s="42"/>
      <c r="AA141" s="42"/>
      <c r="AB141" s="43"/>
      <c r="AC141" s="57"/>
      <c r="AD141" s="43"/>
      <c r="AE141" s="43"/>
    </row>
    <row r="142" spans="21:31" ht="15.75">
      <c r="U142" s="20"/>
      <c r="V142" s="44"/>
      <c r="W142" s="46"/>
      <c r="X142" s="41"/>
      <c r="Y142" s="51"/>
      <c r="Z142" s="42"/>
      <c r="AA142" s="42"/>
      <c r="AB142" s="43"/>
      <c r="AC142" s="57"/>
      <c r="AD142" s="43"/>
      <c r="AE142" s="43"/>
    </row>
    <row r="143" spans="21:31" ht="15.75">
      <c r="U143" s="20" t="s">
        <v>52</v>
      </c>
      <c r="V143" s="167" t="str">
        <f>IF(S44=4,L44,IF(S45=4,L45,IF(S46=4,L46,IF(S47=4,L47,"NEODEHRÁNO"))))</f>
        <v>Fürst</v>
      </c>
      <c r="W143" s="170"/>
      <c r="X143" s="41"/>
      <c r="Y143" s="41"/>
      <c r="Z143" s="42"/>
      <c r="AA143" s="42"/>
      <c r="AB143" s="43"/>
      <c r="AC143" s="57"/>
      <c r="AD143" s="43"/>
      <c r="AE143" s="43"/>
    </row>
    <row r="144" spans="21:31" ht="15.75">
      <c r="U144" s="20"/>
      <c r="V144" s="43"/>
      <c r="W144" s="43"/>
      <c r="X144" s="43"/>
      <c r="Y144" s="43"/>
      <c r="Z144" s="43"/>
      <c r="AA144" s="43"/>
      <c r="AB144" s="43"/>
      <c r="AC144" s="57"/>
      <c r="AD144" s="43"/>
      <c r="AE144" s="43"/>
    </row>
    <row r="145" spans="21:31" ht="15.75">
      <c r="U145" s="20"/>
      <c r="V145" s="43"/>
      <c r="W145" s="43"/>
      <c r="X145" s="43"/>
      <c r="Y145" s="43"/>
      <c r="Z145" s="43"/>
      <c r="AA145" s="43"/>
      <c r="AB145" s="43"/>
      <c r="AC145" s="57"/>
      <c r="AD145" s="43"/>
      <c r="AE145" s="43"/>
    </row>
    <row r="146" spans="21:31" ht="15.75">
      <c r="U146" s="20"/>
      <c r="V146" s="43"/>
      <c r="W146" s="43"/>
      <c r="X146" s="43"/>
      <c r="Y146" s="43"/>
      <c r="Z146" s="43"/>
      <c r="AA146" s="43"/>
      <c r="AB146" s="43"/>
      <c r="AC146" s="57"/>
      <c r="AD146" s="198" t="str">
        <f>AB171</f>
        <v>Skřivan</v>
      </c>
      <c r="AE146" s="197"/>
    </row>
    <row r="147" spans="21:31" ht="15.75">
      <c r="U147" s="20"/>
      <c r="V147" s="43"/>
      <c r="W147" s="43"/>
      <c r="X147" s="43"/>
      <c r="Y147" s="43"/>
      <c r="Z147" s="43"/>
      <c r="AA147" s="43"/>
      <c r="AB147" s="43"/>
      <c r="AC147" s="57"/>
      <c r="AD147" s="43"/>
      <c r="AE147" s="43"/>
    </row>
    <row r="148" spans="21:31" ht="15.75">
      <c r="U148" s="20"/>
      <c r="V148" s="43"/>
      <c r="W148" s="43"/>
      <c r="X148" s="43"/>
      <c r="Y148" s="43"/>
      <c r="Z148" s="43"/>
      <c r="AA148" s="43"/>
      <c r="AB148" s="43"/>
      <c r="AC148" s="57"/>
      <c r="AD148" s="43"/>
      <c r="AE148" s="43"/>
    </row>
    <row r="149" spans="21:31" ht="15.75">
      <c r="U149" s="20"/>
      <c r="V149" s="43"/>
      <c r="W149" s="43"/>
      <c r="X149" s="43"/>
      <c r="Y149" s="43"/>
      <c r="Z149" s="43"/>
      <c r="AA149" s="43"/>
      <c r="AB149" s="43"/>
      <c r="AC149" s="57"/>
      <c r="AD149" s="43"/>
      <c r="AE149" s="43"/>
    </row>
    <row r="150" spans="21:31" ht="15.75">
      <c r="U150" s="20" t="s">
        <v>53</v>
      </c>
      <c r="V150" s="171" t="str">
        <f>IF(S34=4,L34,IF(S35=4,L35,IF(S36=4,L36,IF(S37=4,L37,"NEODEHRÁNO"))))</f>
        <v>Marek</v>
      </c>
      <c r="W150" s="171"/>
      <c r="X150" s="41"/>
      <c r="Y150" s="41"/>
      <c r="Z150" s="42"/>
      <c r="AA150" s="42"/>
      <c r="AB150" s="43"/>
      <c r="AC150" s="57"/>
      <c r="AD150" s="43"/>
      <c r="AE150" s="43"/>
    </row>
    <row r="151" spans="21:31" ht="15.75">
      <c r="U151" s="20"/>
      <c r="V151" s="44" t="s">
        <v>15</v>
      </c>
      <c r="W151" s="45"/>
      <c r="X151" s="41"/>
      <c r="Y151" s="41"/>
      <c r="Z151" s="42"/>
      <c r="AA151" s="42"/>
      <c r="AB151" s="43"/>
      <c r="AC151" s="57"/>
      <c r="AD151" s="43"/>
      <c r="AE151" s="43"/>
    </row>
    <row r="152" spans="21:31" ht="15.75">
      <c r="U152" s="20"/>
      <c r="V152" s="44"/>
      <c r="W152" s="46"/>
      <c r="X152" s="41"/>
      <c r="Y152" s="41"/>
      <c r="Z152" s="42"/>
      <c r="AA152" s="42"/>
      <c r="AB152" s="43"/>
      <c r="AC152" s="57"/>
      <c r="AD152" s="43"/>
      <c r="AE152" s="43"/>
    </row>
    <row r="153" spans="21:31" ht="15.75">
      <c r="U153" s="20"/>
      <c r="V153" s="44"/>
      <c r="W153" s="46"/>
      <c r="X153" s="172" t="str">
        <f>V156</f>
        <v>Skřivan</v>
      </c>
      <c r="Y153" s="173"/>
      <c r="Z153" s="42"/>
      <c r="AA153" s="42"/>
      <c r="AB153" s="43"/>
      <c r="AC153" s="57"/>
      <c r="AD153" s="43"/>
      <c r="AE153" s="43"/>
    </row>
    <row r="154" spans="21:31" ht="15.75">
      <c r="U154" s="20"/>
      <c r="V154" s="44"/>
      <c r="W154" s="46"/>
      <c r="X154" s="47" t="s">
        <v>15</v>
      </c>
      <c r="Y154" s="48"/>
      <c r="Z154" s="42"/>
      <c r="AA154" s="42"/>
      <c r="AB154" s="43"/>
      <c r="AC154" s="57"/>
      <c r="AD154" s="43"/>
      <c r="AE154" s="43"/>
    </row>
    <row r="155" spans="21:31" ht="15.75">
      <c r="U155" s="20"/>
      <c r="V155" s="44"/>
      <c r="W155" s="46"/>
      <c r="X155" s="41"/>
      <c r="Y155" s="49"/>
      <c r="Z155" s="42"/>
      <c r="AA155" s="42"/>
      <c r="AB155" s="43"/>
      <c r="AC155" s="57"/>
      <c r="AD155" s="43"/>
      <c r="AE155" s="43"/>
    </row>
    <row r="156" spans="21:31" ht="15.75">
      <c r="U156" s="20" t="s">
        <v>54</v>
      </c>
      <c r="V156" s="167" t="str">
        <f>IF(S44=3,L44,IF(S45=3,L45,IF(S46=3,L46,IF(S47=3,L47,"NEODEHRÁNO"))))</f>
        <v>Skřivan</v>
      </c>
      <c r="W156" s="170"/>
      <c r="X156" s="41"/>
      <c r="Y156" s="49"/>
      <c r="Z156" s="42"/>
      <c r="AA156" s="42"/>
      <c r="AB156" s="43"/>
      <c r="AC156" s="57"/>
      <c r="AD156" s="43"/>
      <c r="AE156" s="43"/>
    </row>
    <row r="157" spans="21:31" ht="15.75">
      <c r="U157" s="20"/>
      <c r="V157" s="44" t="s">
        <v>15</v>
      </c>
      <c r="W157" s="50"/>
      <c r="X157" s="51"/>
      <c r="Y157" s="49"/>
      <c r="Z157" s="42"/>
      <c r="AA157" s="42"/>
      <c r="AB157" s="43"/>
      <c r="AC157" s="57"/>
      <c r="AD157" s="43"/>
      <c r="AE157" s="43"/>
    </row>
    <row r="158" spans="21:31" ht="15.75">
      <c r="U158" s="20"/>
      <c r="V158" s="44"/>
      <c r="W158" s="52"/>
      <c r="X158" s="51"/>
      <c r="Y158" s="49"/>
      <c r="Z158" s="42"/>
      <c r="AA158" s="42"/>
      <c r="AB158" s="43"/>
      <c r="AC158" s="57"/>
      <c r="AD158" s="43"/>
      <c r="AE158" s="43"/>
    </row>
    <row r="159" spans="21:31" ht="15.75">
      <c r="U159" s="196" t="str">
        <f>V150</f>
        <v>Marek</v>
      </c>
      <c r="V159" s="196"/>
      <c r="W159" s="40"/>
      <c r="X159" s="40"/>
      <c r="Y159" s="49"/>
      <c r="Z159" s="155" t="str">
        <f>X153</f>
        <v>Skřivan</v>
      </c>
      <c r="AA159" s="161"/>
      <c r="AB159" s="43"/>
      <c r="AC159" s="57"/>
      <c r="AD159" s="43"/>
      <c r="AE159" s="43"/>
    </row>
    <row r="160" spans="21:31" ht="15.75">
      <c r="U160" s="166" t="s">
        <v>96</v>
      </c>
      <c r="V160" s="166"/>
      <c r="W160" s="59"/>
      <c r="X160" s="59"/>
      <c r="Y160" s="49"/>
      <c r="Z160" s="158"/>
      <c r="AA160" s="160"/>
      <c r="AB160" s="43"/>
      <c r="AC160" s="57"/>
      <c r="AD160" s="43"/>
      <c r="AE160" s="43"/>
    </row>
    <row r="161" spans="21:31" ht="15.75">
      <c r="U161" s="20"/>
      <c r="V161" s="44"/>
      <c r="W161" s="44"/>
      <c r="X161" s="41"/>
      <c r="Y161" s="49"/>
      <c r="Z161" s="53"/>
      <c r="AA161" s="54"/>
      <c r="AB161" s="43"/>
      <c r="AC161" s="57"/>
      <c r="AD161" s="43"/>
      <c r="AE161" s="43"/>
    </row>
    <row r="162" spans="21:31" ht="15.75">
      <c r="U162" s="20" t="s">
        <v>36</v>
      </c>
      <c r="V162" s="167" t="str">
        <f>IF(S24=4,L24,IF(S25=4,L25,IF(S26=4,L26,IF(S27=4,L27,"NEODEHRÁNO"))))</f>
        <v>Balwar</v>
      </c>
      <c r="W162" s="167"/>
      <c r="X162" s="41"/>
      <c r="Y162" s="49"/>
      <c r="Z162" s="53"/>
      <c r="AA162" s="54"/>
      <c r="AB162" s="43"/>
      <c r="AC162" s="57"/>
      <c r="AD162" s="43"/>
      <c r="AE162" s="43"/>
    </row>
    <row r="163" spans="21:31" ht="15.75">
      <c r="U163" s="20"/>
      <c r="V163" s="44"/>
      <c r="W163" s="45"/>
      <c r="X163" s="41"/>
      <c r="Y163" s="49"/>
      <c r="Z163" s="53"/>
      <c r="AA163" s="54"/>
      <c r="AB163" s="43"/>
      <c r="AC163" s="57"/>
      <c r="AD163" s="43"/>
      <c r="AE163" s="43"/>
    </row>
    <row r="164" spans="21:31" ht="15.75">
      <c r="U164" s="20"/>
      <c r="V164" s="44"/>
      <c r="W164" s="46"/>
      <c r="X164" s="41"/>
      <c r="Y164" s="49"/>
      <c r="Z164" s="53"/>
      <c r="AA164" s="54"/>
      <c r="AB164" s="43"/>
      <c r="AC164" s="57"/>
      <c r="AD164" s="43"/>
      <c r="AE164" s="43"/>
    </row>
    <row r="165" spans="21:31" ht="15.75">
      <c r="U165" s="20"/>
      <c r="V165" s="44"/>
      <c r="W165" s="46"/>
      <c r="X165" s="168" t="str">
        <f>V168</f>
        <v>Winkler</v>
      </c>
      <c r="Y165" s="169"/>
      <c r="Z165" s="53"/>
      <c r="AA165" s="54"/>
      <c r="AB165" s="43"/>
      <c r="AC165" s="57"/>
      <c r="AD165" s="43"/>
      <c r="AE165" s="43"/>
    </row>
    <row r="166" spans="21:31" ht="15.75">
      <c r="U166" s="20"/>
      <c r="V166" s="44"/>
      <c r="W166" s="46"/>
      <c r="X166" s="47" t="s">
        <v>15</v>
      </c>
      <c r="Y166" s="55"/>
      <c r="Z166" s="53"/>
      <c r="AA166" s="54"/>
      <c r="AB166" s="43"/>
      <c r="AC166" s="57"/>
      <c r="AD166" s="43"/>
      <c r="AE166" s="43"/>
    </row>
    <row r="167" spans="21:31" ht="15.75">
      <c r="U167" s="20"/>
      <c r="V167" s="44"/>
      <c r="W167" s="46"/>
      <c r="X167" s="41"/>
      <c r="Y167" s="51"/>
      <c r="Z167" s="53"/>
      <c r="AA167" s="54"/>
      <c r="AB167" s="43"/>
      <c r="AC167" s="57"/>
      <c r="AD167" s="43"/>
      <c r="AE167" s="43"/>
    </row>
    <row r="168" spans="21:31" ht="15.75">
      <c r="U168" s="20" t="s">
        <v>55</v>
      </c>
      <c r="V168" s="167" t="str">
        <f>IF(S54=3,L54,IF(S55=3,L55,IF(S56=3,L56,IF(S57=3,L57,"NEODEHRÁNO"))))</f>
        <v>Winkler</v>
      </c>
      <c r="W168" s="170"/>
      <c r="X168" s="41"/>
      <c r="Y168" s="41"/>
      <c r="Z168" s="53"/>
      <c r="AA168" s="54"/>
      <c r="AB168" s="43"/>
      <c r="AC168" s="57"/>
      <c r="AD168" s="43"/>
      <c r="AE168" s="43"/>
    </row>
    <row r="169" spans="21:31" ht="15.75">
      <c r="U169" s="20"/>
      <c r="V169" s="43"/>
      <c r="W169" s="43"/>
      <c r="X169" s="43"/>
      <c r="Y169" s="43"/>
      <c r="Z169" s="56"/>
      <c r="AA169" s="57"/>
      <c r="AB169" s="43"/>
      <c r="AC169" s="57"/>
      <c r="AD169" s="43"/>
      <c r="AE169" s="43"/>
    </row>
    <row r="170" spans="21:31" ht="15.75">
      <c r="U170" s="20"/>
      <c r="V170" s="43"/>
      <c r="W170" s="43"/>
      <c r="X170" s="43"/>
      <c r="Y170" s="43"/>
      <c r="Z170" s="56"/>
      <c r="AA170" s="57"/>
      <c r="AB170" s="43"/>
      <c r="AC170" s="57"/>
      <c r="AD170" s="43"/>
      <c r="AE170" s="43"/>
    </row>
    <row r="171" spans="21:31" ht="15.75">
      <c r="U171" s="20"/>
      <c r="V171" s="43"/>
      <c r="W171" s="43"/>
      <c r="X171" s="43"/>
      <c r="Y171" s="43"/>
      <c r="Z171" s="56"/>
      <c r="AA171" s="57"/>
      <c r="AB171" s="198" t="str">
        <f>Z159</f>
        <v>Skřivan</v>
      </c>
      <c r="AC171" s="199"/>
      <c r="AD171" s="43"/>
      <c r="AE171" s="43"/>
    </row>
    <row r="172" spans="21:31" ht="15.75">
      <c r="U172" s="20"/>
      <c r="V172" s="43"/>
      <c r="W172" s="43"/>
      <c r="X172" s="43"/>
      <c r="Y172" s="43"/>
      <c r="Z172" s="56"/>
      <c r="AA172" s="57"/>
      <c r="AB172" s="43"/>
      <c r="AC172" s="43"/>
      <c r="AD172" s="43"/>
      <c r="AE172" s="43"/>
    </row>
    <row r="173" spans="21:31" ht="15.75">
      <c r="U173" s="20"/>
      <c r="V173" s="43"/>
      <c r="W173" s="43"/>
      <c r="X173" s="43"/>
      <c r="Y173" s="43"/>
      <c r="Z173" s="56"/>
      <c r="AA173" s="57"/>
      <c r="AB173" s="43"/>
      <c r="AC173" s="43"/>
      <c r="AD173" s="43"/>
      <c r="AE173" s="43"/>
    </row>
    <row r="174" spans="21:31" ht="15.75">
      <c r="U174" s="20" t="s">
        <v>21</v>
      </c>
      <c r="V174" s="171" t="str">
        <f>IF(S14=4,L14,IF(S15=4,L15,IF(S16=4,L16,IF(S17=4,L17,"NEODEHRÁNO"))))</f>
        <v>Obhlídal</v>
      </c>
      <c r="W174" s="171"/>
      <c r="X174" s="41"/>
      <c r="Y174" s="41"/>
      <c r="Z174" s="53"/>
      <c r="AA174" s="54"/>
      <c r="AB174" s="43"/>
      <c r="AC174" s="43"/>
      <c r="AD174" s="43"/>
      <c r="AE174" s="43"/>
    </row>
    <row r="175" spans="21:31" ht="15.75">
      <c r="U175" s="20"/>
      <c r="V175" s="44"/>
      <c r="W175" s="45"/>
      <c r="X175" s="41"/>
      <c r="Y175" s="41"/>
      <c r="Z175" s="53"/>
      <c r="AA175" s="54"/>
      <c r="AB175" s="43"/>
      <c r="AC175" s="43"/>
      <c r="AD175" s="43"/>
      <c r="AE175" s="43"/>
    </row>
    <row r="176" spans="21:31" ht="15.75">
      <c r="U176" s="20"/>
      <c r="V176" s="44"/>
      <c r="W176" s="46"/>
      <c r="X176" s="41"/>
      <c r="Y176" s="41"/>
      <c r="Z176" s="53"/>
      <c r="AA176" s="54"/>
      <c r="AB176" s="43"/>
      <c r="AC176" s="43"/>
      <c r="AD176" s="43"/>
      <c r="AE176" s="43"/>
    </row>
    <row r="177" spans="21:31" ht="15.75">
      <c r="U177" s="20"/>
      <c r="V177" s="44"/>
      <c r="W177" s="46"/>
      <c r="X177" s="172" t="str">
        <f>V174</f>
        <v>Obhlídal</v>
      </c>
      <c r="Y177" s="173"/>
      <c r="Z177" s="53"/>
      <c r="AA177" s="54"/>
      <c r="AB177" s="43"/>
      <c r="AC177" s="43"/>
      <c r="AD177" s="43"/>
      <c r="AE177" s="43"/>
    </row>
    <row r="178" spans="21:31" ht="15.75">
      <c r="U178" s="20"/>
      <c r="V178" s="44"/>
      <c r="W178" s="46"/>
      <c r="X178" s="47" t="s">
        <v>15</v>
      </c>
      <c r="Y178" s="48"/>
      <c r="Z178" s="53"/>
      <c r="AA178" s="54"/>
      <c r="AB178" s="43"/>
      <c r="AC178" s="43"/>
      <c r="AD178" s="43"/>
      <c r="AE178" s="43"/>
    </row>
    <row r="179" spans="21:31" ht="15.75">
      <c r="U179" s="20"/>
      <c r="V179" s="44"/>
      <c r="W179" s="46"/>
      <c r="X179" s="41"/>
      <c r="Y179" s="49"/>
      <c r="Z179" s="53"/>
      <c r="AA179" s="54"/>
      <c r="AB179" s="43"/>
      <c r="AC179" s="43"/>
      <c r="AD179" s="43"/>
      <c r="AE179" s="43"/>
    </row>
    <row r="180" spans="21:31" ht="15.75">
      <c r="U180" s="20" t="s">
        <v>56</v>
      </c>
      <c r="V180" s="167" t="str">
        <f>IF(S64=3,L64,IF(S65=3,L65,IF(S66=3,L66,IF(S67=3,L67,"NEODEHRÁNO"))))</f>
        <v>Riegr</v>
      </c>
      <c r="W180" s="170"/>
      <c r="X180" s="41"/>
      <c r="Y180" s="49"/>
      <c r="Z180" s="53"/>
      <c r="AA180" s="54"/>
      <c r="AB180" s="43"/>
      <c r="AC180" s="43"/>
      <c r="AD180" s="43"/>
      <c r="AE180" s="43"/>
    </row>
    <row r="181" spans="21:31" ht="15.75">
      <c r="U181" s="20"/>
      <c r="V181" s="44" t="s">
        <v>15</v>
      </c>
      <c r="W181" s="50"/>
      <c r="X181" s="51"/>
      <c r="Y181" s="49"/>
      <c r="Z181" s="53"/>
      <c r="AA181" s="54"/>
      <c r="AB181" s="43"/>
      <c r="AC181" s="43"/>
      <c r="AD181" s="43"/>
      <c r="AE181" s="43"/>
    </row>
    <row r="182" spans="21:31" ht="15.75">
      <c r="U182" s="20"/>
      <c r="V182" s="44"/>
      <c r="W182" s="52"/>
      <c r="X182" s="51"/>
      <c r="Y182" s="49"/>
      <c r="Z182" s="53"/>
      <c r="AA182" s="54"/>
      <c r="AB182" s="43"/>
      <c r="AC182" s="43"/>
      <c r="AD182" s="43"/>
      <c r="AE182" s="43"/>
    </row>
    <row r="183" spans="21:31" ht="15.75">
      <c r="U183" s="196" t="str">
        <f>V180</f>
        <v>Riegr</v>
      </c>
      <c r="V183" s="196"/>
      <c r="W183" s="40"/>
      <c r="X183" s="40"/>
      <c r="Y183" s="49"/>
      <c r="Z183" s="155" t="str">
        <f>X189</f>
        <v>Mikel</v>
      </c>
      <c r="AA183" s="156"/>
      <c r="AB183" s="43"/>
      <c r="AC183" s="43"/>
      <c r="AD183" s="43"/>
      <c r="AE183" s="43"/>
    </row>
    <row r="184" spans="21:31" ht="15.75">
      <c r="U184" s="166" t="s">
        <v>96</v>
      </c>
      <c r="V184" s="166"/>
      <c r="W184" s="59"/>
      <c r="X184" s="59"/>
      <c r="Y184" s="49"/>
      <c r="Z184" s="158"/>
      <c r="AA184" s="159"/>
      <c r="AB184" s="43"/>
      <c r="AC184" s="43"/>
      <c r="AD184" s="43"/>
      <c r="AE184" s="43"/>
    </row>
    <row r="185" spans="21:31" ht="15.75">
      <c r="U185" s="20"/>
      <c r="V185" s="44"/>
      <c r="W185" s="44"/>
      <c r="X185" s="41"/>
      <c r="Y185" s="49"/>
      <c r="Z185" s="42"/>
      <c r="AA185" s="42"/>
      <c r="AB185" s="43"/>
      <c r="AC185" s="43"/>
      <c r="AD185" s="43"/>
      <c r="AE185" s="43"/>
    </row>
    <row r="186" spans="21:31" ht="15.75">
      <c r="U186" s="20" t="s">
        <v>22</v>
      </c>
      <c r="V186" s="167" t="str">
        <f>IF(S5=4,L5,IF(S6=4,L6,IF(S7=4,L7,IF(S8=4,L8,"NEODEHRÁNO"))))</f>
        <v>Češner</v>
      </c>
      <c r="W186" s="167"/>
      <c r="X186" s="41"/>
      <c r="Y186" s="49"/>
      <c r="Z186" s="42"/>
      <c r="AA186" s="42"/>
      <c r="AB186" s="43"/>
      <c r="AC186" s="43"/>
      <c r="AD186" s="43"/>
      <c r="AE186" s="43"/>
    </row>
    <row r="187" spans="21:31" ht="15.75">
      <c r="U187" s="20"/>
      <c r="V187" s="44" t="s">
        <v>15</v>
      </c>
      <c r="W187" s="45"/>
      <c r="X187" s="41"/>
      <c r="Y187" s="49"/>
      <c r="Z187" s="42"/>
      <c r="AA187" s="42"/>
      <c r="AB187" s="43"/>
      <c r="AC187" s="43"/>
      <c r="AD187" s="43"/>
      <c r="AE187" s="43"/>
    </row>
    <row r="188" spans="21:31" ht="15.75">
      <c r="U188" s="20"/>
      <c r="V188" s="44"/>
      <c r="W188" s="46"/>
      <c r="X188" s="41"/>
      <c r="Y188" s="49"/>
      <c r="Z188" s="42"/>
      <c r="AA188" s="42"/>
      <c r="AB188" s="43"/>
      <c r="AC188" s="43"/>
      <c r="AD188" s="43"/>
      <c r="AE188" s="43"/>
    </row>
    <row r="189" spans="21:31" ht="15.75">
      <c r="U189" s="20"/>
      <c r="V189" s="44"/>
      <c r="W189" s="46"/>
      <c r="X189" s="168" t="str">
        <f>V192</f>
        <v>Mikel</v>
      </c>
      <c r="Y189" s="169"/>
      <c r="Z189" s="42"/>
      <c r="AA189" s="42"/>
      <c r="AB189" s="43"/>
      <c r="AC189" s="43"/>
      <c r="AD189" s="43"/>
      <c r="AE189" s="43"/>
    </row>
    <row r="190" spans="21:31" ht="15.75">
      <c r="U190" s="20"/>
      <c r="V190" s="44"/>
      <c r="W190" s="46"/>
      <c r="X190" s="47" t="s">
        <v>15</v>
      </c>
      <c r="Y190" s="55"/>
      <c r="Z190" s="42"/>
      <c r="AA190" s="42"/>
      <c r="AB190" s="43"/>
      <c r="AC190" s="43"/>
      <c r="AD190" s="43"/>
      <c r="AE190" s="43"/>
    </row>
    <row r="191" spans="21:31" ht="15.75">
      <c r="U191" s="20"/>
      <c r="V191" s="44"/>
      <c r="W191" s="46"/>
      <c r="X191" s="41"/>
      <c r="Y191" s="51"/>
      <c r="Z191" s="42"/>
      <c r="AA191" s="42"/>
      <c r="AB191" s="43"/>
      <c r="AC191" s="43"/>
      <c r="AD191" s="43"/>
      <c r="AE191" s="43"/>
    </row>
    <row r="192" spans="21:31" ht="15.75">
      <c r="U192" s="20" t="s">
        <v>57</v>
      </c>
      <c r="V192" s="167" t="str">
        <f>IF(S74=3,L74,IF(S75=3,L75,IF(S76=3,L76,IF(S77=3,L77,"NEODEHRÁNO"))))</f>
        <v>Mikel</v>
      </c>
      <c r="W192" s="170"/>
      <c r="X192" s="41"/>
      <c r="Y192" s="41"/>
      <c r="Z192" s="42"/>
      <c r="AA192" s="42"/>
      <c r="AB192" s="43"/>
      <c r="AC192" s="43"/>
      <c r="AD192" s="43"/>
      <c r="AE192" s="43"/>
    </row>
  </sheetData>
  <mergeCells count="124">
    <mergeCell ref="AD146:AE146"/>
    <mergeCell ref="B1:D1"/>
    <mergeCell ref="E1:S1"/>
    <mergeCell ref="B3:D3"/>
    <mergeCell ref="E3:G3"/>
    <mergeCell ref="H3:J3"/>
    <mergeCell ref="M3:O3"/>
    <mergeCell ref="AB171:AC171"/>
    <mergeCell ref="AB25:AC25"/>
    <mergeCell ref="AB74:AC74"/>
    <mergeCell ref="AB122:AC122"/>
    <mergeCell ref="M13:O13"/>
    <mergeCell ref="U13:V13"/>
    <mergeCell ref="W13:X13"/>
    <mergeCell ref="Z13:AA13"/>
    <mergeCell ref="U14:V14"/>
    <mergeCell ref="W14:X14"/>
    <mergeCell ref="Z14:AA14"/>
    <mergeCell ref="Y3:AA3"/>
    <mergeCell ref="M4:O4"/>
    <mergeCell ref="V4:W4"/>
    <mergeCell ref="X7:Y7"/>
    <mergeCell ref="V10:W10"/>
    <mergeCell ref="M12:O12"/>
    <mergeCell ref="M42:O42"/>
    <mergeCell ref="X31:Y31"/>
    <mergeCell ref="M32:O32"/>
    <mergeCell ref="M33:O33"/>
    <mergeCell ref="V34:W34"/>
    <mergeCell ref="U37:V37"/>
    <mergeCell ref="W37:X37"/>
    <mergeCell ref="V16:W16"/>
    <mergeCell ref="X19:Y19"/>
    <mergeCell ref="M22:O22"/>
    <mergeCell ref="V22:W22"/>
    <mergeCell ref="M23:O23"/>
    <mergeCell ref="V28:W28"/>
    <mergeCell ref="AA49:AB49"/>
    <mergeCell ref="AD49:AE49"/>
    <mergeCell ref="AA50:AB50"/>
    <mergeCell ref="AD50:AE50"/>
    <mergeCell ref="Z37:AA37"/>
    <mergeCell ref="U38:V38"/>
    <mergeCell ref="W38:X38"/>
    <mergeCell ref="Z38:AA38"/>
    <mergeCell ref="V40:W40"/>
    <mergeCell ref="M52:O52"/>
    <mergeCell ref="M53:O53"/>
    <mergeCell ref="V53:W53"/>
    <mergeCell ref="X56:Y56"/>
    <mergeCell ref="V59:W59"/>
    <mergeCell ref="M62:O62"/>
    <mergeCell ref="U62:V62"/>
    <mergeCell ref="W62:X62"/>
    <mergeCell ref="M43:O43"/>
    <mergeCell ref="X43:Y43"/>
    <mergeCell ref="V46:W46"/>
    <mergeCell ref="M72:O72"/>
    <mergeCell ref="M73:O73"/>
    <mergeCell ref="V77:W77"/>
    <mergeCell ref="X80:Y80"/>
    <mergeCell ref="Z62:AA62"/>
    <mergeCell ref="M63:O63"/>
    <mergeCell ref="U63:V63"/>
    <mergeCell ref="W63:X63"/>
    <mergeCell ref="Z63:AA63"/>
    <mergeCell ref="V65:W65"/>
    <mergeCell ref="V83:W83"/>
    <mergeCell ref="U86:V86"/>
    <mergeCell ref="W86:X86"/>
    <mergeCell ref="Z86:AA86"/>
    <mergeCell ref="U87:V87"/>
    <mergeCell ref="W87:X87"/>
    <mergeCell ref="Z87:AA87"/>
    <mergeCell ref="X68:Y68"/>
    <mergeCell ref="V71:W71"/>
    <mergeCell ref="V107:W107"/>
    <mergeCell ref="U110:V110"/>
    <mergeCell ref="W110:X110"/>
    <mergeCell ref="Z110:AA110"/>
    <mergeCell ref="U111:V111"/>
    <mergeCell ref="W111:X111"/>
    <mergeCell ref="Z111:AA111"/>
    <mergeCell ref="V89:W89"/>
    <mergeCell ref="X92:Y92"/>
    <mergeCell ref="V95:W95"/>
    <mergeCell ref="Y99:AA99"/>
    <mergeCell ref="V101:W101"/>
    <mergeCell ref="X104:Y104"/>
    <mergeCell ref="U134:V134"/>
    <mergeCell ref="W134:X134"/>
    <mergeCell ref="Z134:AA134"/>
    <mergeCell ref="U135:V135"/>
    <mergeCell ref="W135:X135"/>
    <mergeCell ref="Z135:AA135"/>
    <mergeCell ref="V113:W113"/>
    <mergeCell ref="X116:Y116"/>
    <mergeCell ref="V119:W119"/>
    <mergeCell ref="V125:W125"/>
    <mergeCell ref="X128:Y128"/>
    <mergeCell ref="V131:W131"/>
    <mergeCell ref="U159:V159"/>
    <mergeCell ref="Z159:AA159"/>
    <mergeCell ref="U160:V160"/>
    <mergeCell ref="Z160:AA160"/>
    <mergeCell ref="V162:W162"/>
    <mergeCell ref="X165:Y165"/>
    <mergeCell ref="V137:W137"/>
    <mergeCell ref="X140:Y140"/>
    <mergeCell ref="V143:W143"/>
    <mergeCell ref="V150:W150"/>
    <mergeCell ref="X153:Y153"/>
    <mergeCell ref="V156:W156"/>
    <mergeCell ref="U184:V184"/>
    <mergeCell ref="Z184:AA184"/>
    <mergeCell ref="V186:W186"/>
    <mergeCell ref="X189:Y189"/>
    <mergeCell ref="V192:W192"/>
    <mergeCell ref="V168:W168"/>
    <mergeCell ref="V174:W174"/>
    <mergeCell ref="X177:Y177"/>
    <mergeCell ref="V180:W180"/>
    <mergeCell ref="U183:V183"/>
    <mergeCell ref="Z183:AA183"/>
  </mergeCells>
  <conditionalFormatting sqref="V4 V10 V16 V22">
    <cfRule type="expression" dxfId="83" priority="35" stopIfTrue="1">
      <formula>OR(AND(V4&lt;&gt;"Bye",V5="Bye"),W4=$G$5)</formula>
    </cfRule>
    <cfRule type="expression" dxfId="82" priority="36" stopIfTrue="1">
      <formula>W5=$G$5</formula>
    </cfRule>
  </conditionalFormatting>
  <conditionalFormatting sqref="V5 V11 V17">
    <cfRule type="expression" dxfId="81" priority="33" stopIfTrue="1">
      <formula>OR(AND(V5&lt;&gt;"Bye",V4="Bye"),W5=$G$5)</formula>
    </cfRule>
    <cfRule type="expression" dxfId="80" priority="34" stopIfTrue="1">
      <formula>W4=$G$5</formula>
    </cfRule>
  </conditionalFormatting>
  <conditionalFormatting sqref="V28 V34 V40 V46">
    <cfRule type="expression" dxfId="79" priority="31" stopIfTrue="1">
      <formula>OR(AND(V28&lt;&gt;"Bye",V29="Bye"),W28=$G$5)</formula>
    </cfRule>
    <cfRule type="expression" dxfId="78" priority="32" stopIfTrue="1">
      <formula>W29=$G$5</formula>
    </cfRule>
  </conditionalFormatting>
  <conditionalFormatting sqref="V29 V35 V41">
    <cfRule type="expression" dxfId="77" priority="29" stopIfTrue="1">
      <formula>OR(AND(V29&lt;&gt;"Bye",V28="Bye"),W29=$G$5)</formula>
    </cfRule>
    <cfRule type="expression" dxfId="76" priority="30" stopIfTrue="1">
      <formula>W28=$G$5</formula>
    </cfRule>
  </conditionalFormatting>
  <conditionalFormatting sqref="V53 V59 V65 V71">
    <cfRule type="expression" dxfId="75" priority="27" stopIfTrue="1">
      <formula>OR(AND(V53&lt;&gt;"Bye",V54="Bye"),W53=$G$5)</formula>
    </cfRule>
    <cfRule type="expression" dxfId="74" priority="28" stopIfTrue="1">
      <formula>W54=$G$5</formula>
    </cfRule>
  </conditionalFormatting>
  <conditionalFormatting sqref="V54 V60 V66">
    <cfRule type="expression" dxfId="73" priority="25" stopIfTrue="1">
      <formula>OR(AND(V54&lt;&gt;"Bye",V53="Bye"),W54=$G$5)</formula>
    </cfRule>
    <cfRule type="expression" dxfId="72" priority="26" stopIfTrue="1">
      <formula>W53=$G$5</formula>
    </cfRule>
  </conditionalFormatting>
  <conditionalFormatting sqref="V77 V83 V89 V95">
    <cfRule type="expression" dxfId="71" priority="23" stopIfTrue="1">
      <formula>OR(AND(V77&lt;&gt;"Bye",V78="Bye"),W77=$G$5)</formula>
    </cfRule>
    <cfRule type="expression" dxfId="70" priority="24" stopIfTrue="1">
      <formula>W78=$G$5</formula>
    </cfRule>
  </conditionalFormatting>
  <conditionalFormatting sqref="V78 V84 V90">
    <cfRule type="expression" dxfId="69" priority="21" stopIfTrue="1">
      <formula>OR(AND(V78&lt;&gt;"Bye",V77="Bye"),W78=$G$5)</formula>
    </cfRule>
    <cfRule type="expression" dxfId="68" priority="22" stopIfTrue="1">
      <formula>W77=$G$5</formula>
    </cfRule>
  </conditionalFormatting>
  <conditionalFormatting sqref="V101 V107 V113 V119">
    <cfRule type="expression" dxfId="67" priority="19" stopIfTrue="1">
      <formula>OR(AND(V101&lt;&gt;"Bye",V102="Bye"),W101=$G$5)</formula>
    </cfRule>
    <cfRule type="expression" dxfId="66" priority="20" stopIfTrue="1">
      <formula>W102=$G$5</formula>
    </cfRule>
  </conditionalFormatting>
  <conditionalFormatting sqref="V102 V108 V114">
    <cfRule type="expression" dxfId="65" priority="17" stopIfTrue="1">
      <formula>OR(AND(V102&lt;&gt;"Bye",V101="Bye"),W102=$G$5)</formula>
    </cfRule>
    <cfRule type="expression" dxfId="64" priority="18" stopIfTrue="1">
      <formula>W101=$G$5</formula>
    </cfRule>
  </conditionalFormatting>
  <conditionalFormatting sqref="V143 V131 V137">
    <cfRule type="expression" dxfId="63" priority="15" stopIfTrue="1">
      <formula>OR(AND(V131&lt;&gt;"Bye",V132="Bye"),W131=$G$5)</formula>
    </cfRule>
    <cfRule type="expression" dxfId="62" priority="16" stopIfTrue="1">
      <formula>W132=$G$5</formula>
    </cfRule>
  </conditionalFormatting>
  <conditionalFormatting sqref="V126 V132 V138">
    <cfRule type="expression" dxfId="61" priority="13" stopIfTrue="1">
      <formula>OR(AND(V126&lt;&gt;"Bye",V125="Bye"),W126=$G$5)</formula>
    </cfRule>
    <cfRule type="expression" dxfId="60" priority="14" stopIfTrue="1">
      <formula>W125=$G$5</formula>
    </cfRule>
  </conditionalFormatting>
  <conditionalFormatting sqref="V150 V156 V162 V168">
    <cfRule type="expression" dxfId="59" priority="11" stopIfTrue="1">
      <formula>OR(AND(V150&lt;&gt;"Bye",V151="Bye"),W150=$G$5)</formula>
    </cfRule>
    <cfRule type="expression" dxfId="58" priority="12" stopIfTrue="1">
      <formula>W151=$G$5</formula>
    </cfRule>
  </conditionalFormatting>
  <conditionalFormatting sqref="V151 V157 V163">
    <cfRule type="expression" dxfId="57" priority="9" stopIfTrue="1">
      <formula>OR(AND(V151&lt;&gt;"Bye",V150="Bye"),W151=$G$5)</formula>
    </cfRule>
    <cfRule type="expression" dxfId="56" priority="10" stopIfTrue="1">
      <formula>W150=$G$5</formula>
    </cfRule>
  </conditionalFormatting>
  <conditionalFormatting sqref="V174 V180 V186 V192">
    <cfRule type="expression" dxfId="55" priority="7" stopIfTrue="1">
      <formula>OR(AND(V174&lt;&gt;"Bye",V175="Bye"),W174=$G$5)</formula>
    </cfRule>
    <cfRule type="expression" dxfId="54" priority="8" stopIfTrue="1">
      <formula>W175=$G$5</formula>
    </cfRule>
  </conditionalFormatting>
  <conditionalFormatting sqref="V175 V181 V187">
    <cfRule type="expression" dxfId="53" priority="5" stopIfTrue="1">
      <formula>OR(AND(V175&lt;&gt;"Bye",V174="Bye"),W175=$G$5)</formula>
    </cfRule>
    <cfRule type="expression" dxfId="52" priority="6" stopIfTrue="1">
      <formula>W174=$G$5</formula>
    </cfRule>
  </conditionalFormatting>
  <conditionalFormatting sqref="V125">
    <cfRule type="expression" dxfId="3" priority="3" stopIfTrue="1">
      <formula>OR(AND(V125&lt;&gt;"Bye",V126="Bye"),W125=$G$5)</formula>
    </cfRule>
    <cfRule type="expression" dxfId="2" priority="4" stopIfTrue="1">
      <formula>W126=$G$5</formula>
    </cfRule>
  </conditionalFormatting>
  <conditionalFormatting sqref="U134">
    <cfRule type="expression" dxfId="1" priority="1" stopIfTrue="1">
      <formula>OR(AND(U134&lt;&gt;"Bye",U135="Bye"),V134=$G$5)</formula>
    </cfRule>
    <cfRule type="expression" dxfId="0" priority="2" stopIfTrue="1">
      <formula>V135=$G$5</formula>
    </cfRule>
  </conditionalFormatting>
  <pageMargins left="0.70866141732283472" right="0.70866141732283472" top="0.78740157480314965" bottom="0.78740157480314965" header="0.31496062992125984" footer="0.31496062992125984"/>
  <pageSetup paperSize="9" scale="2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95"/>
  <sheetViews>
    <sheetView topLeftCell="E4" workbookViewId="0">
      <selection activeCell="Y25" sqref="Y25:Z25"/>
    </sheetView>
  </sheetViews>
  <sheetFormatPr defaultRowHeight="15"/>
  <cols>
    <col min="1" max="1" width="9.140625" style="30"/>
    <col min="2" max="2" width="20.85546875" customWidth="1"/>
    <col min="3" max="3" width="1.7109375" customWidth="1"/>
    <col min="4" max="4" width="20.5703125" customWidth="1"/>
    <col min="5" max="5" width="5.5703125" customWidth="1"/>
    <col min="6" max="6" width="1.7109375" customWidth="1"/>
    <col min="7" max="7" width="5.5703125" customWidth="1"/>
    <col min="8" max="8" width="5.42578125" customWidth="1"/>
    <col min="9" max="9" width="1.7109375" customWidth="1"/>
    <col min="10" max="10" width="5.7109375" customWidth="1"/>
    <col min="12" max="12" width="20.7109375" customWidth="1"/>
    <col min="13" max="13" width="5.7109375" customWidth="1"/>
    <col min="14" max="14" width="1.7109375" customWidth="1"/>
    <col min="15" max="15" width="5.7109375" customWidth="1"/>
    <col min="16" max="16" width="3.7109375" customWidth="1"/>
    <col min="17" max="17" width="6.7109375" customWidth="1"/>
    <col min="18" max="18" width="6.42578125" customWidth="1"/>
  </cols>
  <sheetData>
    <row r="1" spans="1:27" ht="21">
      <c r="A1" s="31"/>
      <c r="B1" s="138" t="s">
        <v>106</v>
      </c>
      <c r="C1" s="138"/>
      <c r="D1" s="138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</row>
    <row r="2" spans="1:27">
      <c r="A2" s="62"/>
      <c r="B2" s="61"/>
      <c r="C2" s="62"/>
      <c r="D2" s="61"/>
      <c r="E2" s="82"/>
      <c r="F2" s="82"/>
      <c r="G2" s="82"/>
      <c r="H2" s="82"/>
      <c r="I2" s="82"/>
      <c r="J2" s="82"/>
      <c r="K2" s="83"/>
      <c r="L2" s="84"/>
      <c r="M2" s="82"/>
      <c r="N2" s="82"/>
      <c r="O2" s="82"/>
      <c r="P2" s="82"/>
      <c r="Q2" s="82"/>
      <c r="R2" s="82"/>
      <c r="S2" s="82"/>
    </row>
    <row r="3" spans="1:27">
      <c r="A3" s="62"/>
      <c r="B3" s="136" t="s">
        <v>6</v>
      </c>
      <c r="C3" s="136"/>
      <c r="D3" s="136"/>
      <c r="E3" s="164" t="s">
        <v>4</v>
      </c>
      <c r="F3" s="164"/>
      <c r="G3" s="164"/>
      <c r="H3" s="164" t="s">
        <v>7</v>
      </c>
      <c r="I3" s="164"/>
      <c r="J3" s="164"/>
      <c r="K3" s="83"/>
      <c r="L3" s="35" t="s">
        <v>8</v>
      </c>
      <c r="M3" s="163"/>
      <c r="N3" s="163"/>
      <c r="O3" s="163"/>
      <c r="P3" s="82"/>
      <c r="Q3" s="82"/>
      <c r="R3" s="82"/>
      <c r="S3" s="82"/>
      <c r="Y3" s="136" t="s">
        <v>107</v>
      </c>
      <c r="Z3" s="136"/>
      <c r="AA3" s="136"/>
    </row>
    <row r="4" spans="1:27">
      <c r="A4" s="66" t="s">
        <v>0</v>
      </c>
      <c r="B4" s="65" t="s">
        <v>1</v>
      </c>
      <c r="C4" s="66" t="s">
        <v>3</v>
      </c>
      <c r="D4" s="65" t="s">
        <v>2</v>
      </c>
      <c r="E4" s="67" t="s">
        <v>1</v>
      </c>
      <c r="F4" s="67" t="s">
        <v>5</v>
      </c>
      <c r="G4" s="67" t="s">
        <v>2</v>
      </c>
      <c r="H4" s="67" t="s">
        <v>1</v>
      </c>
      <c r="I4" s="67" t="s">
        <v>5</v>
      </c>
      <c r="J4" s="67" t="s">
        <v>2</v>
      </c>
      <c r="K4" s="83"/>
      <c r="L4" s="67" t="s">
        <v>9</v>
      </c>
      <c r="M4" s="162" t="s">
        <v>10</v>
      </c>
      <c r="N4" s="162"/>
      <c r="O4" s="162"/>
      <c r="P4" s="87" t="s">
        <v>11</v>
      </c>
      <c r="Q4" s="67" t="s">
        <v>12</v>
      </c>
      <c r="R4" s="67" t="s">
        <v>13</v>
      </c>
      <c r="S4" s="67" t="s">
        <v>0</v>
      </c>
      <c r="U4" s="30"/>
      <c r="V4" s="183"/>
      <c r="W4" s="183"/>
      <c r="X4" s="6"/>
      <c r="Y4" s="6"/>
      <c r="Z4" s="10"/>
      <c r="AA4" s="10"/>
    </row>
    <row r="5" spans="1:27">
      <c r="A5" s="62">
        <v>59</v>
      </c>
      <c r="B5" s="65" t="str">
        <f>L5</f>
        <v>Adámková</v>
      </c>
      <c r="C5" s="66" t="s">
        <v>3</v>
      </c>
      <c r="D5" s="65" t="str">
        <f>L8</f>
        <v>Klepetková</v>
      </c>
      <c r="E5" s="67">
        <v>2</v>
      </c>
      <c r="F5" s="67" t="s">
        <v>5</v>
      </c>
      <c r="G5" s="67">
        <v>0</v>
      </c>
      <c r="H5" s="67">
        <v>22</v>
      </c>
      <c r="I5" s="67" t="s">
        <v>5</v>
      </c>
      <c r="J5" s="67">
        <v>1</v>
      </c>
      <c r="K5" s="83"/>
      <c r="L5" s="124" t="s">
        <v>197</v>
      </c>
      <c r="M5" s="67">
        <f>SUM(H5,H8,J10)</f>
        <v>66</v>
      </c>
      <c r="N5" s="82" t="s">
        <v>5</v>
      </c>
      <c r="O5" s="67">
        <f>SUM(J5,J8,H10)</f>
        <v>6</v>
      </c>
      <c r="P5" s="67">
        <f>M5-O5</f>
        <v>60</v>
      </c>
      <c r="Q5" s="67">
        <f>SUM(E5,E8,G10)</f>
        <v>6</v>
      </c>
      <c r="R5" s="67">
        <f>Q5+(P5/100)</f>
        <v>6.6</v>
      </c>
      <c r="S5" s="67">
        <f>RANK(R5,$R$5:$R$8,0)</f>
        <v>1</v>
      </c>
      <c r="U5" s="30"/>
      <c r="V5" s="13" t="s">
        <v>15</v>
      </c>
      <c r="W5" s="14"/>
      <c r="X5" s="6"/>
      <c r="Y5" s="6"/>
      <c r="Z5" s="10"/>
      <c r="AA5" s="10"/>
    </row>
    <row r="6" spans="1:27">
      <c r="A6" s="62">
        <v>60</v>
      </c>
      <c r="B6" s="65" t="str">
        <f>L6</f>
        <v>Cecavová</v>
      </c>
      <c r="C6" s="66" t="s">
        <v>3</v>
      </c>
      <c r="D6" s="65" t="str">
        <f>L7</f>
        <v>Morávková</v>
      </c>
      <c r="E6" s="67">
        <v>0</v>
      </c>
      <c r="F6" s="67" t="s">
        <v>5</v>
      </c>
      <c r="G6" s="67">
        <v>2</v>
      </c>
      <c r="H6" s="67">
        <v>2</v>
      </c>
      <c r="I6" s="67" t="s">
        <v>5</v>
      </c>
      <c r="J6" s="67">
        <v>22</v>
      </c>
      <c r="K6" s="83"/>
      <c r="L6" s="126" t="s">
        <v>198</v>
      </c>
      <c r="M6" s="67">
        <f>SUM(H6,J8,H9)</f>
        <v>8</v>
      </c>
      <c r="N6" s="67" t="s">
        <v>5</v>
      </c>
      <c r="O6" s="67">
        <f>SUM(J6,H8,J9)</f>
        <v>66</v>
      </c>
      <c r="P6" s="67">
        <f t="shared" ref="P6:P8" si="0">M6-O6</f>
        <v>-58</v>
      </c>
      <c r="Q6" s="67">
        <f>SUM(E6,G8,E9)</f>
        <v>0</v>
      </c>
      <c r="R6" s="67">
        <f t="shared" ref="R6:R8" si="1">Q6+(P6/100)</f>
        <v>-0.57999999999999996</v>
      </c>
      <c r="S6" s="67">
        <f t="shared" ref="S6:S8" si="2">RANK(R6,$R$5:$R$8,0)</f>
        <v>4</v>
      </c>
      <c r="U6" s="30"/>
      <c r="V6" s="13"/>
      <c r="W6" s="15"/>
      <c r="X6" s="6"/>
      <c r="Y6" s="6"/>
      <c r="Z6" s="10"/>
      <c r="AA6" s="10"/>
    </row>
    <row r="7" spans="1:27">
      <c r="A7" s="62">
        <v>135</v>
      </c>
      <c r="B7" s="65" t="str">
        <f>L8</f>
        <v>Klepetková</v>
      </c>
      <c r="C7" s="66" t="s">
        <v>3</v>
      </c>
      <c r="D7" s="65" t="str">
        <f>L7</f>
        <v>Morávková</v>
      </c>
      <c r="E7" s="67">
        <v>1</v>
      </c>
      <c r="F7" s="67" t="s">
        <v>5</v>
      </c>
      <c r="G7" s="67">
        <v>1</v>
      </c>
      <c r="H7" s="67">
        <v>14</v>
      </c>
      <c r="I7" s="67" t="s">
        <v>5</v>
      </c>
      <c r="J7" s="67">
        <v>20</v>
      </c>
      <c r="K7" s="83"/>
      <c r="L7" s="124" t="s">
        <v>199</v>
      </c>
      <c r="M7" s="67">
        <f>SUM(J6,J7,H10)</f>
        <v>47</v>
      </c>
      <c r="N7" s="67" t="s">
        <v>5</v>
      </c>
      <c r="O7" s="67">
        <f>SUM(H6,H7,J10)</f>
        <v>38</v>
      </c>
      <c r="P7" s="67">
        <f t="shared" si="0"/>
        <v>9</v>
      </c>
      <c r="Q7" s="67">
        <f>SUM(G6,G7,E10)</f>
        <v>3</v>
      </c>
      <c r="R7" s="67">
        <f t="shared" si="1"/>
        <v>3.09</v>
      </c>
      <c r="S7" s="67">
        <f t="shared" si="2"/>
        <v>2</v>
      </c>
      <c r="U7" s="30"/>
      <c r="V7" s="13"/>
      <c r="W7" s="24" t="s">
        <v>16</v>
      </c>
      <c r="X7" s="184" t="str">
        <f>IF(S5=1,L5,IF(S6=1,L6,IF(S7=1,L7,IF(S8=1,L8,"NEODEHRÁNO"))))</f>
        <v>Adámková</v>
      </c>
      <c r="Y7" s="185"/>
      <c r="Z7" s="10"/>
      <c r="AA7" s="10"/>
    </row>
    <row r="8" spans="1:27">
      <c r="A8" s="62">
        <v>136</v>
      </c>
      <c r="B8" s="65" t="str">
        <f>L5</f>
        <v>Adámková</v>
      </c>
      <c r="C8" s="66" t="s">
        <v>3</v>
      </c>
      <c r="D8" s="65" t="str">
        <f>L6</f>
        <v>Cecavová</v>
      </c>
      <c r="E8" s="67">
        <v>2</v>
      </c>
      <c r="F8" s="67" t="s">
        <v>5</v>
      </c>
      <c r="G8" s="67">
        <v>0</v>
      </c>
      <c r="H8" s="67">
        <v>22</v>
      </c>
      <c r="I8" s="67" t="s">
        <v>5</v>
      </c>
      <c r="J8" s="67">
        <v>0</v>
      </c>
      <c r="K8" s="83"/>
      <c r="L8" s="97" t="s">
        <v>200</v>
      </c>
      <c r="M8" s="67">
        <f>SUM(J5,H7,J9)</f>
        <v>37</v>
      </c>
      <c r="N8" s="67" t="s">
        <v>5</v>
      </c>
      <c r="O8" s="67">
        <f>SUM(H5,J7,H9)</f>
        <v>48</v>
      </c>
      <c r="P8" s="67">
        <f t="shared" si="0"/>
        <v>-11</v>
      </c>
      <c r="Q8" s="67">
        <f>SUM(G5,E7,G9)</f>
        <v>3</v>
      </c>
      <c r="R8" s="67">
        <f t="shared" si="1"/>
        <v>2.89</v>
      </c>
      <c r="S8" s="67">
        <f t="shared" si="2"/>
        <v>3</v>
      </c>
      <c r="U8" s="30"/>
      <c r="V8" s="13"/>
      <c r="W8" s="15"/>
      <c r="X8" s="8" t="s">
        <v>15</v>
      </c>
      <c r="Y8" s="11"/>
      <c r="Z8" s="10"/>
      <c r="AA8" s="10"/>
    </row>
    <row r="9" spans="1:27">
      <c r="A9" s="62">
        <v>203</v>
      </c>
      <c r="B9" s="65" t="str">
        <f>L6</f>
        <v>Cecavová</v>
      </c>
      <c r="C9" s="66" t="s">
        <v>3</v>
      </c>
      <c r="D9" s="65" t="str">
        <f>L8</f>
        <v>Klepetková</v>
      </c>
      <c r="E9" s="67">
        <v>0</v>
      </c>
      <c r="F9" s="67" t="s">
        <v>5</v>
      </c>
      <c r="G9" s="67">
        <v>2</v>
      </c>
      <c r="H9" s="67">
        <v>6</v>
      </c>
      <c r="I9" s="67" t="s">
        <v>5</v>
      </c>
      <c r="J9" s="67">
        <v>22</v>
      </c>
      <c r="K9" s="83"/>
      <c r="L9" s="84"/>
      <c r="M9" s="38">
        <f>SUM(M5:M8)</f>
        <v>158</v>
      </c>
      <c r="N9" s="39">
        <f>M9-O9</f>
        <v>0</v>
      </c>
      <c r="O9" s="38">
        <f>SUM(O5:O8)</f>
        <v>158</v>
      </c>
      <c r="P9" s="82"/>
      <c r="Q9" s="82"/>
      <c r="R9" s="82"/>
      <c r="S9" s="82"/>
      <c r="U9" s="30"/>
      <c r="V9" s="13"/>
      <c r="W9" s="15"/>
      <c r="X9" s="6"/>
      <c r="Y9" s="7"/>
      <c r="Z9" s="10"/>
      <c r="AA9" s="10"/>
    </row>
    <row r="10" spans="1:27">
      <c r="A10" s="62">
        <v>204</v>
      </c>
      <c r="B10" s="65" t="str">
        <f>L7</f>
        <v>Morávková</v>
      </c>
      <c r="C10" s="66" t="s">
        <v>3</v>
      </c>
      <c r="D10" s="65" t="str">
        <f>L5</f>
        <v>Adámková</v>
      </c>
      <c r="E10" s="67">
        <v>0</v>
      </c>
      <c r="F10" s="67" t="s">
        <v>5</v>
      </c>
      <c r="G10" s="67">
        <v>2</v>
      </c>
      <c r="H10" s="67">
        <v>5</v>
      </c>
      <c r="I10" s="67" t="s">
        <v>5</v>
      </c>
      <c r="J10" s="67">
        <v>22</v>
      </c>
      <c r="K10" s="83"/>
      <c r="L10" s="84"/>
      <c r="M10" s="82"/>
      <c r="N10" s="82"/>
      <c r="O10" s="82"/>
      <c r="P10" s="82"/>
      <c r="Q10" s="82"/>
      <c r="R10" s="82"/>
      <c r="S10" s="82"/>
      <c r="U10" s="30"/>
      <c r="V10" s="179"/>
      <c r="W10" s="182"/>
      <c r="X10" s="6"/>
      <c r="Y10" s="7"/>
      <c r="Z10" s="10"/>
      <c r="AA10" s="10"/>
    </row>
    <row r="11" spans="1:27">
      <c r="A11" s="62"/>
      <c r="B11" s="65"/>
      <c r="C11" s="66"/>
      <c r="D11" s="65"/>
      <c r="E11" s="67"/>
      <c r="F11" s="67"/>
      <c r="G11" s="67"/>
      <c r="H11" s="67"/>
      <c r="I11" s="67"/>
      <c r="J11" s="67"/>
      <c r="K11" s="83"/>
      <c r="L11" s="84"/>
      <c r="M11" s="82"/>
      <c r="N11" s="82"/>
      <c r="O11" s="82"/>
      <c r="P11" s="82"/>
      <c r="Q11" s="82"/>
      <c r="R11" s="82"/>
      <c r="S11" s="82"/>
      <c r="U11" s="30"/>
      <c r="V11" s="13" t="s">
        <v>15</v>
      </c>
      <c r="W11" s="16"/>
      <c r="X11" s="9"/>
      <c r="Y11" s="7"/>
      <c r="Z11" s="10"/>
      <c r="AA11" s="10"/>
    </row>
    <row r="12" spans="1:27">
      <c r="A12" s="62"/>
      <c r="B12" s="65"/>
      <c r="C12" s="66"/>
      <c r="D12" s="65"/>
      <c r="E12" s="67"/>
      <c r="F12" s="67"/>
      <c r="G12" s="67"/>
      <c r="H12" s="67"/>
      <c r="I12" s="67"/>
      <c r="J12" s="67"/>
      <c r="K12" s="83"/>
      <c r="L12" s="35" t="s">
        <v>14</v>
      </c>
      <c r="M12" s="163"/>
      <c r="N12" s="163"/>
      <c r="O12" s="163"/>
      <c r="P12" s="82"/>
      <c r="Q12" s="82"/>
      <c r="R12" s="82"/>
      <c r="S12" s="82"/>
      <c r="U12" s="30"/>
      <c r="V12" s="13"/>
      <c r="W12" s="17"/>
      <c r="X12" s="9"/>
      <c r="Y12" s="7"/>
      <c r="Z12" s="10"/>
      <c r="AA12" s="10"/>
    </row>
    <row r="13" spans="1:27">
      <c r="A13" s="62"/>
      <c r="B13" s="65"/>
      <c r="C13" s="66"/>
      <c r="D13" s="65"/>
      <c r="E13" s="67"/>
      <c r="F13" s="67"/>
      <c r="G13" s="67"/>
      <c r="H13" s="67"/>
      <c r="I13" s="67"/>
      <c r="J13" s="67"/>
      <c r="K13" s="83"/>
      <c r="L13" s="67" t="s">
        <v>9</v>
      </c>
      <c r="M13" s="162" t="s">
        <v>10</v>
      </c>
      <c r="N13" s="162"/>
      <c r="O13" s="162"/>
      <c r="P13" s="87" t="s">
        <v>11</v>
      </c>
      <c r="Q13" s="67" t="s">
        <v>12</v>
      </c>
      <c r="R13" s="67" t="s">
        <v>13</v>
      </c>
      <c r="S13" s="67" t="s">
        <v>0</v>
      </c>
      <c r="U13" s="30"/>
      <c r="V13" s="13"/>
      <c r="W13" s="186"/>
      <c r="X13" s="186"/>
      <c r="Y13" s="7"/>
      <c r="Z13" s="133" t="str">
        <f>X7</f>
        <v>Adámková</v>
      </c>
      <c r="AA13" s="134"/>
    </row>
    <row r="14" spans="1:27">
      <c r="A14" s="62">
        <v>61</v>
      </c>
      <c r="B14" s="65" t="str">
        <f>L14</f>
        <v>Schořová</v>
      </c>
      <c r="C14" s="66" t="s">
        <v>3</v>
      </c>
      <c r="D14" s="65" t="str">
        <f>L17</f>
        <v>Dutá</v>
      </c>
      <c r="E14" s="67">
        <v>2</v>
      </c>
      <c r="F14" s="67" t="s">
        <v>5</v>
      </c>
      <c r="G14" s="67">
        <v>0</v>
      </c>
      <c r="H14" s="67">
        <v>22</v>
      </c>
      <c r="I14" s="67" t="s">
        <v>5</v>
      </c>
      <c r="J14" s="67">
        <v>5</v>
      </c>
      <c r="K14" s="83"/>
      <c r="L14" s="100" t="s">
        <v>158</v>
      </c>
      <c r="M14" s="67">
        <f>SUM(H14,H17,J19)</f>
        <v>66</v>
      </c>
      <c r="N14" s="82" t="s">
        <v>5</v>
      </c>
      <c r="O14" s="67">
        <f>SUM(J14,J17,H19)</f>
        <v>15</v>
      </c>
      <c r="P14" s="67">
        <f>M14-O14</f>
        <v>51</v>
      </c>
      <c r="Q14" s="67">
        <f>SUM(E14,E17,G19)</f>
        <v>6</v>
      </c>
      <c r="R14" s="67">
        <f>Q14+(P14/100)</f>
        <v>6.51</v>
      </c>
      <c r="S14" s="67">
        <f>RANK(R14,$R$14:$R$17,0)</f>
        <v>1</v>
      </c>
      <c r="U14" s="30"/>
      <c r="V14" s="13"/>
      <c r="W14" s="188"/>
      <c r="X14" s="188"/>
      <c r="Y14" s="7"/>
      <c r="Z14" s="189"/>
      <c r="AA14" s="191"/>
    </row>
    <row r="15" spans="1:27">
      <c r="A15" s="62">
        <v>62</v>
      </c>
      <c r="B15" s="65" t="str">
        <f>L15</f>
        <v>Fousová</v>
      </c>
      <c r="C15" s="66" t="s">
        <v>3</v>
      </c>
      <c r="D15" s="65" t="str">
        <f>L16</f>
        <v>Nacičová</v>
      </c>
      <c r="E15" s="67">
        <v>2</v>
      </c>
      <c r="F15" s="67" t="s">
        <v>5</v>
      </c>
      <c r="G15" s="67">
        <v>0</v>
      </c>
      <c r="H15" s="67">
        <v>22</v>
      </c>
      <c r="I15" s="67" t="s">
        <v>5</v>
      </c>
      <c r="J15" s="67">
        <v>3</v>
      </c>
      <c r="K15" s="83"/>
      <c r="L15" s="124" t="s">
        <v>201</v>
      </c>
      <c r="M15" s="67">
        <f>SUM(H15,J17,H18)</f>
        <v>47</v>
      </c>
      <c r="N15" s="67" t="s">
        <v>5</v>
      </c>
      <c r="O15" s="67">
        <f>SUM(J15,H17,J18)</f>
        <v>43</v>
      </c>
      <c r="P15" s="67">
        <f t="shared" ref="P15:P17" si="3">M15-O15</f>
        <v>4</v>
      </c>
      <c r="Q15" s="67">
        <f>SUM(E15,G17,E18)</f>
        <v>3</v>
      </c>
      <c r="R15" s="67">
        <f t="shared" ref="R15:R17" si="4">Q15+(P15/100)</f>
        <v>3.04</v>
      </c>
      <c r="S15" s="67">
        <f t="shared" ref="S15:S17" si="5">RANK(R15,$R$14:$R$17,0)</f>
        <v>2</v>
      </c>
      <c r="U15" s="30"/>
      <c r="V15" s="13"/>
      <c r="W15" s="13"/>
      <c r="X15" s="6"/>
      <c r="Y15" s="7"/>
      <c r="Z15" s="21"/>
      <c r="AA15" s="22"/>
    </row>
    <row r="16" spans="1:27">
      <c r="A16" s="62">
        <v>137</v>
      </c>
      <c r="B16" s="65" t="str">
        <f>L17</f>
        <v>Dutá</v>
      </c>
      <c r="C16" s="66" t="s">
        <v>3</v>
      </c>
      <c r="D16" s="65" t="str">
        <f>L16</f>
        <v>Nacičová</v>
      </c>
      <c r="E16" s="67">
        <v>2</v>
      </c>
      <c r="F16" s="67" t="s">
        <v>5</v>
      </c>
      <c r="G16" s="67">
        <v>0</v>
      </c>
      <c r="H16" s="67">
        <v>22</v>
      </c>
      <c r="I16" s="67" t="s">
        <v>5</v>
      </c>
      <c r="J16" s="67">
        <v>10</v>
      </c>
      <c r="K16" s="83"/>
      <c r="L16" s="28" t="s">
        <v>202</v>
      </c>
      <c r="M16" s="67">
        <f>SUM(J15,J16,H19)</f>
        <v>15</v>
      </c>
      <c r="N16" s="67" t="s">
        <v>5</v>
      </c>
      <c r="O16" s="67">
        <f>SUM(H15,H16,J19)</f>
        <v>66</v>
      </c>
      <c r="P16" s="67">
        <f t="shared" si="3"/>
        <v>-51</v>
      </c>
      <c r="Q16" s="67">
        <f>SUM(G15,G16,E19)</f>
        <v>0</v>
      </c>
      <c r="R16" s="67">
        <f t="shared" si="4"/>
        <v>-0.51</v>
      </c>
      <c r="S16" s="67">
        <f t="shared" si="5"/>
        <v>4</v>
      </c>
      <c r="U16" s="30" t="s">
        <v>17</v>
      </c>
      <c r="V16" s="179" t="str">
        <f>IF(S14=2,L14,IF(S15=2,L15,IF(S16=2,L16,IF(S17=2,L17,"NEODEHRÁNO"))))</f>
        <v>Fousová</v>
      </c>
      <c r="W16" s="179"/>
      <c r="X16" s="6"/>
      <c r="Y16" s="7"/>
      <c r="Z16" s="21"/>
      <c r="AA16" s="22"/>
    </row>
    <row r="17" spans="1:29">
      <c r="A17" s="62">
        <v>138</v>
      </c>
      <c r="B17" s="65" t="str">
        <f>L14</f>
        <v>Schořová</v>
      </c>
      <c r="C17" s="66" t="s">
        <v>3</v>
      </c>
      <c r="D17" s="65" t="str">
        <f>L15</f>
        <v>Fousová</v>
      </c>
      <c r="E17" s="67">
        <v>2</v>
      </c>
      <c r="F17" s="67" t="s">
        <v>5</v>
      </c>
      <c r="G17" s="67">
        <v>0</v>
      </c>
      <c r="H17" s="67">
        <v>22</v>
      </c>
      <c r="I17" s="67" t="s">
        <v>5</v>
      </c>
      <c r="J17" s="67">
        <v>8</v>
      </c>
      <c r="K17" s="83"/>
      <c r="L17" s="132" t="s">
        <v>203</v>
      </c>
      <c r="M17" s="67">
        <f>SUM(J14,H16,J18)</f>
        <v>45</v>
      </c>
      <c r="N17" s="67" t="s">
        <v>5</v>
      </c>
      <c r="O17" s="67">
        <f>SUM(H14,J16,H18)</f>
        <v>49</v>
      </c>
      <c r="P17" s="67">
        <f t="shared" si="3"/>
        <v>-4</v>
      </c>
      <c r="Q17" s="67">
        <f>SUM(G14,E16,G18)</f>
        <v>3</v>
      </c>
      <c r="R17" s="67">
        <f t="shared" si="4"/>
        <v>2.96</v>
      </c>
      <c r="S17" s="67">
        <f t="shared" si="5"/>
        <v>3</v>
      </c>
      <c r="U17" s="30"/>
      <c r="V17" s="13" t="s">
        <v>15</v>
      </c>
      <c r="W17" s="14"/>
      <c r="X17" s="6"/>
      <c r="Y17" s="7"/>
      <c r="Z17" s="21"/>
      <c r="AA17" s="22"/>
    </row>
    <row r="18" spans="1:29">
      <c r="A18" s="62">
        <v>205</v>
      </c>
      <c r="B18" s="65" t="str">
        <f>L15</f>
        <v>Fousová</v>
      </c>
      <c r="C18" s="66" t="s">
        <v>3</v>
      </c>
      <c r="D18" s="65" t="str">
        <f>L17</f>
        <v>Dutá</v>
      </c>
      <c r="E18" s="67">
        <v>1</v>
      </c>
      <c r="F18" s="67" t="s">
        <v>5</v>
      </c>
      <c r="G18" s="67">
        <v>1</v>
      </c>
      <c r="H18" s="67">
        <v>17</v>
      </c>
      <c r="I18" s="67" t="s">
        <v>5</v>
      </c>
      <c r="J18" s="67">
        <v>18</v>
      </c>
      <c r="K18" s="83"/>
      <c r="L18" s="84"/>
      <c r="M18" s="38">
        <f>SUM(M14:M17)</f>
        <v>173</v>
      </c>
      <c r="N18" s="39">
        <f>M18-O18</f>
        <v>0</v>
      </c>
      <c r="O18" s="38">
        <f>SUM(O14:O17)</f>
        <v>173</v>
      </c>
      <c r="P18" s="82"/>
      <c r="Q18" s="82"/>
      <c r="R18" s="82"/>
      <c r="S18" s="82"/>
      <c r="U18" s="30"/>
      <c r="V18" s="13"/>
      <c r="W18" s="15"/>
      <c r="X18" s="6"/>
      <c r="Y18" s="7"/>
      <c r="Z18" s="21"/>
      <c r="AA18" s="22"/>
    </row>
    <row r="19" spans="1:29">
      <c r="A19" s="62">
        <v>206</v>
      </c>
      <c r="B19" s="65" t="str">
        <f>L16</f>
        <v>Nacičová</v>
      </c>
      <c r="C19" s="66" t="s">
        <v>3</v>
      </c>
      <c r="D19" s="65" t="str">
        <f>L14</f>
        <v>Schořová</v>
      </c>
      <c r="E19" s="67">
        <v>0</v>
      </c>
      <c r="F19" s="67" t="s">
        <v>5</v>
      </c>
      <c r="G19" s="67">
        <v>2</v>
      </c>
      <c r="H19" s="67">
        <v>2</v>
      </c>
      <c r="I19" s="67" t="s">
        <v>5</v>
      </c>
      <c r="J19" s="67">
        <v>22</v>
      </c>
      <c r="K19" s="83"/>
      <c r="L19" s="84"/>
      <c r="M19" s="82"/>
      <c r="N19" s="82"/>
      <c r="O19" s="82"/>
      <c r="P19" s="82"/>
      <c r="Q19" s="82"/>
      <c r="R19" s="82"/>
      <c r="S19" s="82"/>
      <c r="U19" s="30"/>
      <c r="V19" s="13"/>
      <c r="W19" s="15"/>
      <c r="X19" s="180" t="str">
        <f>V22</f>
        <v>Srbová</v>
      </c>
      <c r="Y19" s="181"/>
      <c r="Z19" s="21"/>
      <c r="AA19" s="22"/>
    </row>
    <row r="20" spans="1:29">
      <c r="A20" s="62"/>
      <c r="B20" s="65"/>
      <c r="C20" s="65"/>
      <c r="D20" s="65"/>
      <c r="E20" s="65"/>
      <c r="F20" s="65"/>
      <c r="G20" s="65"/>
      <c r="H20" s="65"/>
      <c r="I20" s="65"/>
      <c r="J20" s="65"/>
      <c r="K20" s="61"/>
      <c r="L20" s="61"/>
      <c r="M20" s="61"/>
      <c r="N20" s="61"/>
      <c r="O20" s="61"/>
      <c r="P20" s="61"/>
      <c r="Q20" s="61"/>
      <c r="R20" s="61"/>
      <c r="S20" s="61"/>
      <c r="U20" s="30"/>
      <c r="V20" s="13"/>
      <c r="W20" s="15"/>
      <c r="X20" s="8" t="s">
        <v>15</v>
      </c>
      <c r="Y20" s="12"/>
      <c r="Z20" s="21"/>
      <c r="AA20" s="22"/>
    </row>
    <row r="21" spans="1:29">
      <c r="A21" s="62"/>
      <c r="B21" s="65"/>
      <c r="C21" s="66"/>
      <c r="D21" s="65"/>
      <c r="E21" s="66"/>
      <c r="F21" s="66"/>
      <c r="G21" s="66"/>
      <c r="H21" s="66"/>
      <c r="I21" s="66"/>
      <c r="J21" s="66"/>
      <c r="K21" s="61"/>
      <c r="L21" s="18" t="s">
        <v>27</v>
      </c>
      <c r="M21" s="137"/>
      <c r="N21" s="137"/>
      <c r="O21" s="137"/>
      <c r="P21" s="62"/>
      <c r="Q21" s="62"/>
      <c r="R21" s="62"/>
      <c r="S21" s="62"/>
      <c r="U21" s="30"/>
      <c r="V21" s="13"/>
      <c r="W21" s="15"/>
      <c r="X21" s="6"/>
      <c r="Y21" s="9"/>
      <c r="Z21" s="21"/>
      <c r="AA21" s="22"/>
    </row>
    <row r="22" spans="1:29">
      <c r="A22" s="62"/>
      <c r="B22" s="65"/>
      <c r="C22" s="66"/>
      <c r="D22" s="65"/>
      <c r="E22" s="66"/>
      <c r="F22" s="66"/>
      <c r="G22" s="66"/>
      <c r="H22" s="66"/>
      <c r="I22" s="66"/>
      <c r="J22" s="66"/>
      <c r="K22" s="61"/>
      <c r="L22" s="67" t="s">
        <v>9</v>
      </c>
      <c r="M22" s="139" t="s">
        <v>10</v>
      </c>
      <c r="N22" s="139"/>
      <c r="O22" s="139"/>
      <c r="P22" s="69" t="s">
        <v>11</v>
      </c>
      <c r="Q22" s="66" t="s">
        <v>12</v>
      </c>
      <c r="R22" s="66" t="s">
        <v>13</v>
      </c>
      <c r="S22" s="66" t="s">
        <v>0</v>
      </c>
      <c r="U22" s="1" t="s">
        <v>34</v>
      </c>
      <c r="V22" s="179" t="str">
        <f>IF(S23=2,L23,IF(S24=2,L24,IF(S25=2,L25,IF(S26=2,L26,IF(S27=2,L27,"NEODEHRÁNO")))))</f>
        <v>Srbová</v>
      </c>
      <c r="W22" s="182"/>
      <c r="X22" s="6"/>
      <c r="Y22" s="6"/>
      <c r="Z22" s="21"/>
      <c r="AA22" s="22"/>
    </row>
    <row r="23" spans="1:29">
      <c r="A23" s="62">
        <v>5</v>
      </c>
      <c r="B23" s="65" t="str">
        <f>L23</f>
        <v>Čiháková</v>
      </c>
      <c r="C23" s="66" t="s">
        <v>3</v>
      </c>
      <c r="D23" s="65" t="str">
        <f>L27</f>
        <v>Mátlová</v>
      </c>
      <c r="E23" s="67">
        <v>2</v>
      </c>
      <c r="F23" s="67" t="s">
        <v>5</v>
      </c>
      <c r="G23" s="36">
        <v>0</v>
      </c>
      <c r="H23" s="67">
        <v>22</v>
      </c>
      <c r="I23" s="67" t="s">
        <v>5</v>
      </c>
      <c r="J23" s="67">
        <v>3</v>
      </c>
      <c r="K23" s="61"/>
      <c r="L23" s="124" t="s">
        <v>204</v>
      </c>
      <c r="M23" s="66">
        <f>SUM(H23,H26,H28,H31)</f>
        <v>88</v>
      </c>
      <c r="N23" s="62" t="s">
        <v>5</v>
      </c>
      <c r="O23" s="66">
        <f>SUM(J23,J26,J28,J31)</f>
        <v>26</v>
      </c>
      <c r="P23" s="66">
        <f>M23-O23</f>
        <v>62</v>
      </c>
      <c r="Q23" s="66">
        <f>SUM(E23,E26,E28,E31)</f>
        <v>8</v>
      </c>
      <c r="R23" s="66">
        <f>Q23+(P23/100)</f>
        <v>8.6199999999999992</v>
      </c>
      <c r="S23" s="66">
        <f>RANK(R23,$R$23:$R$27,0)</f>
        <v>1</v>
      </c>
      <c r="U23" s="30"/>
      <c r="Z23" s="19"/>
      <c r="AA23" s="23"/>
    </row>
    <row r="24" spans="1:29">
      <c r="A24" s="62">
        <v>6</v>
      </c>
      <c r="B24" s="65" t="str">
        <f>L24</f>
        <v>Srbová</v>
      </c>
      <c r="C24" s="66" t="s">
        <v>3</v>
      </c>
      <c r="D24" s="65" t="str">
        <f>L26</f>
        <v>Strnadová</v>
      </c>
      <c r="E24" s="67">
        <v>2</v>
      </c>
      <c r="F24" s="67" t="s">
        <v>5</v>
      </c>
      <c r="G24" s="67">
        <v>0</v>
      </c>
      <c r="H24" s="67">
        <v>22</v>
      </c>
      <c r="I24" s="67" t="s">
        <v>5</v>
      </c>
      <c r="J24" s="67">
        <v>6</v>
      </c>
      <c r="K24" s="61"/>
      <c r="L24" s="100" t="s">
        <v>205</v>
      </c>
      <c r="M24" s="66">
        <f>SUM(H24,H27,H29,J31)</f>
        <v>82</v>
      </c>
      <c r="N24" s="66" t="s">
        <v>5</v>
      </c>
      <c r="O24" s="66">
        <f>SUM(J24,J27,H31,J29)</f>
        <v>48</v>
      </c>
      <c r="P24" s="66">
        <f t="shared" ref="P24:P27" si="6">M24-O24</f>
        <v>34</v>
      </c>
      <c r="Q24" s="66">
        <f>SUM(E24,E27,E29,G31)</f>
        <v>6</v>
      </c>
      <c r="R24" s="66">
        <f t="shared" ref="R24:R27" si="7">Q24+(P24/100)</f>
        <v>6.34</v>
      </c>
      <c r="S24" s="68">
        <f t="shared" ref="S24:S27" si="8">RANK(R24,$R$23:$R$27,0)</f>
        <v>2</v>
      </c>
      <c r="U24" s="30"/>
      <c r="Z24" s="19"/>
      <c r="AA24" s="23"/>
    </row>
    <row r="25" spans="1:29">
      <c r="A25" s="62">
        <v>63</v>
      </c>
      <c r="B25" s="65" t="str">
        <f>L25</f>
        <v>Hrubá</v>
      </c>
      <c r="C25" s="66" t="s">
        <v>3</v>
      </c>
      <c r="D25" s="65" t="str">
        <f>L27</f>
        <v>Mátlová</v>
      </c>
      <c r="E25" s="67">
        <v>1</v>
      </c>
      <c r="F25" s="67" t="s">
        <v>5</v>
      </c>
      <c r="G25" s="67">
        <v>1</v>
      </c>
      <c r="H25" s="67">
        <v>19</v>
      </c>
      <c r="I25" s="67" t="s">
        <v>5</v>
      </c>
      <c r="J25" s="67">
        <v>16</v>
      </c>
      <c r="K25" s="61"/>
      <c r="L25" s="28" t="s">
        <v>148</v>
      </c>
      <c r="M25" s="66">
        <f>SUM(H32,H25,J28,J29)</f>
        <v>47</v>
      </c>
      <c r="N25" s="66" t="s">
        <v>5</v>
      </c>
      <c r="O25" s="66">
        <f>SUM(J25,J32,H29,H28)</f>
        <v>78</v>
      </c>
      <c r="P25" s="66">
        <f t="shared" si="6"/>
        <v>-31</v>
      </c>
      <c r="Q25" s="66">
        <f>SUM(E25,E32,G29,G28)</f>
        <v>2</v>
      </c>
      <c r="R25" s="66">
        <f t="shared" si="7"/>
        <v>1.69</v>
      </c>
      <c r="S25" s="68">
        <f t="shared" si="8"/>
        <v>4</v>
      </c>
      <c r="U25" s="196" t="str">
        <f>V34</f>
        <v>Morávková</v>
      </c>
      <c r="V25" s="196"/>
      <c r="Y25" s="196" t="str">
        <f>X31</f>
        <v>Schořová</v>
      </c>
      <c r="Z25" s="196"/>
      <c r="AA25" s="23"/>
      <c r="AB25" s="200" t="str">
        <f>Z13</f>
        <v>Adámková</v>
      </c>
      <c r="AC25" s="196"/>
    </row>
    <row r="26" spans="1:29">
      <c r="A26" s="62">
        <v>64</v>
      </c>
      <c r="B26" s="65" t="str">
        <f>L23</f>
        <v>Čiháková</v>
      </c>
      <c r="C26" s="66" t="s">
        <v>3</v>
      </c>
      <c r="D26" s="65" t="str">
        <f>L26</f>
        <v>Strnadová</v>
      </c>
      <c r="E26" s="67">
        <v>2</v>
      </c>
      <c r="F26" s="67" t="s">
        <v>5</v>
      </c>
      <c r="G26" s="67">
        <v>0</v>
      </c>
      <c r="H26" s="67">
        <v>22</v>
      </c>
      <c r="I26" s="67" t="s">
        <v>5</v>
      </c>
      <c r="J26" s="67">
        <v>4</v>
      </c>
      <c r="K26" s="61"/>
      <c r="L26" s="100" t="s">
        <v>206</v>
      </c>
      <c r="M26" s="66">
        <f>SUM(H30,J24,J26,J32)</f>
        <v>50</v>
      </c>
      <c r="N26" s="66" t="s">
        <v>5</v>
      </c>
      <c r="O26" s="66">
        <f>SUM(H24,H26,H32,J30)</f>
        <v>69</v>
      </c>
      <c r="P26" s="66">
        <f t="shared" si="6"/>
        <v>-19</v>
      </c>
      <c r="Q26" s="66">
        <f>SUM(E30,G24,G26,G32)</f>
        <v>3</v>
      </c>
      <c r="R26" s="66">
        <f t="shared" si="7"/>
        <v>2.81</v>
      </c>
      <c r="S26" s="68">
        <f t="shared" si="8"/>
        <v>3</v>
      </c>
      <c r="U26" s="166" t="s">
        <v>108</v>
      </c>
      <c r="V26" s="166"/>
      <c r="Y26" s="166" t="s">
        <v>92</v>
      </c>
      <c r="Z26" s="166"/>
      <c r="AA26" s="23"/>
    </row>
    <row r="27" spans="1:29">
      <c r="A27" s="62">
        <v>91</v>
      </c>
      <c r="B27" s="65" t="str">
        <f>L24</f>
        <v>Srbová</v>
      </c>
      <c r="C27" s="66" t="s">
        <v>3</v>
      </c>
      <c r="D27" s="65" t="str">
        <f>L27</f>
        <v>Mátlová</v>
      </c>
      <c r="E27" s="67">
        <v>2</v>
      </c>
      <c r="F27" s="67" t="s">
        <v>5</v>
      </c>
      <c r="G27" s="67">
        <v>0</v>
      </c>
      <c r="H27" s="67">
        <v>22</v>
      </c>
      <c r="I27" s="67" t="s">
        <v>5</v>
      </c>
      <c r="J27" s="67">
        <v>9</v>
      </c>
      <c r="K27" s="61"/>
      <c r="L27" s="100" t="s">
        <v>207</v>
      </c>
      <c r="M27" s="66">
        <f>SUM(J23,J25,J27,J30)</f>
        <v>39</v>
      </c>
      <c r="N27" s="66" t="s">
        <v>5</v>
      </c>
      <c r="O27" s="66">
        <f>SUM(H23,H25,H27,H30)</f>
        <v>85</v>
      </c>
      <c r="P27" s="66">
        <f t="shared" si="6"/>
        <v>-46</v>
      </c>
      <c r="Q27" s="66">
        <f>SUM(G23,G25,G27,G30)</f>
        <v>1</v>
      </c>
      <c r="R27" s="66">
        <f t="shared" si="7"/>
        <v>0.54</v>
      </c>
      <c r="S27" s="68">
        <f t="shared" si="8"/>
        <v>5</v>
      </c>
      <c r="U27" s="30"/>
      <c r="Z27" s="19"/>
      <c r="AA27" s="23"/>
    </row>
    <row r="28" spans="1:29">
      <c r="A28" s="62">
        <v>92</v>
      </c>
      <c r="B28" s="65" t="str">
        <f>L23</f>
        <v>Čiháková</v>
      </c>
      <c r="C28" s="66" t="s">
        <v>3</v>
      </c>
      <c r="D28" s="65" t="str">
        <f>L25</f>
        <v>Hrubá</v>
      </c>
      <c r="E28" s="67">
        <v>2</v>
      </c>
      <c r="F28" s="67" t="s">
        <v>5</v>
      </c>
      <c r="G28" s="67">
        <v>0</v>
      </c>
      <c r="H28" s="67">
        <v>22</v>
      </c>
      <c r="I28" s="67" t="s">
        <v>5</v>
      </c>
      <c r="J28" s="67">
        <v>3</v>
      </c>
      <c r="K28" s="61"/>
      <c r="L28" s="63"/>
      <c r="M28" s="4">
        <f>SUM(M23:M27)</f>
        <v>306</v>
      </c>
      <c r="N28" s="3">
        <f>M28-O28</f>
        <v>0</v>
      </c>
      <c r="O28" s="4">
        <f>SUM(O23:O27)</f>
        <v>306</v>
      </c>
      <c r="P28" s="62"/>
      <c r="Q28" s="62"/>
      <c r="R28" s="62"/>
      <c r="S28" s="62"/>
      <c r="U28" s="30" t="s">
        <v>19</v>
      </c>
      <c r="V28" s="183" t="str">
        <f>IF(S14=1,L14,IF(S15=1,L15,IF(S16=1,L16,IF(S17=1,L17,"NEODEHRÁNO"))))</f>
        <v>Schořová</v>
      </c>
      <c r="W28" s="183"/>
      <c r="X28" s="6"/>
      <c r="Y28" s="6"/>
      <c r="Z28" s="21"/>
      <c r="AA28" s="22"/>
    </row>
    <row r="29" spans="1:29">
      <c r="A29" s="62">
        <v>139</v>
      </c>
      <c r="B29" s="65" t="str">
        <f>L24</f>
        <v>Srbová</v>
      </c>
      <c r="C29" s="66" t="s">
        <v>3</v>
      </c>
      <c r="D29" s="65" t="str">
        <f>L25</f>
        <v>Hrubá</v>
      </c>
      <c r="E29" s="67">
        <v>2</v>
      </c>
      <c r="F29" s="67" t="s">
        <v>5</v>
      </c>
      <c r="G29" s="67">
        <v>0</v>
      </c>
      <c r="H29" s="67">
        <v>22</v>
      </c>
      <c r="I29" s="67" t="s">
        <v>5</v>
      </c>
      <c r="J29" s="67">
        <v>11</v>
      </c>
      <c r="K29" s="61"/>
      <c r="L29" s="63"/>
      <c r="M29" s="62"/>
      <c r="N29" s="62"/>
      <c r="O29" s="62"/>
      <c r="P29" s="62"/>
      <c r="Q29" s="62"/>
      <c r="R29" s="62"/>
      <c r="S29" s="62"/>
      <c r="U29" s="30"/>
      <c r="V29" s="13"/>
      <c r="W29" s="14"/>
      <c r="X29" s="6"/>
      <c r="Y29" s="6"/>
      <c r="Z29" s="21"/>
      <c r="AA29" s="22"/>
    </row>
    <row r="30" spans="1:29">
      <c r="A30" s="62">
        <v>140</v>
      </c>
      <c r="B30" s="65" t="str">
        <f>L26</f>
        <v>Strnadová</v>
      </c>
      <c r="C30" s="66" t="s">
        <v>3</v>
      </c>
      <c r="D30" s="65" t="str">
        <f>L27</f>
        <v>Mátlová</v>
      </c>
      <c r="E30" s="67">
        <v>2</v>
      </c>
      <c r="F30" s="67" t="s">
        <v>5</v>
      </c>
      <c r="G30" s="67">
        <v>0</v>
      </c>
      <c r="H30" s="67">
        <v>22</v>
      </c>
      <c r="I30" s="67" t="s">
        <v>5</v>
      </c>
      <c r="J30" s="67">
        <v>11</v>
      </c>
      <c r="K30" s="61"/>
      <c r="L30" s="63"/>
      <c r="M30" s="62"/>
      <c r="N30" s="62"/>
      <c r="O30" s="62"/>
      <c r="P30" s="62"/>
      <c r="Q30" s="62"/>
      <c r="R30" s="62"/>
      <c r="S30" s="62"/>
      <c r="U30" s="30"/>
      <c r="V30" s="13"/>
      <c r="W30" s="15"/>
      <c r="X30" s="6"/>
      <c r="Y30" s="6"/>
      <c r="Z30" s="21"/>
      <c r="AA30" s="22"/>
    </row>
    <row r="31" spans="1:29">
      <c r="A31" s="62">
        <v>207</v>
      </c>
      <c r="B31" s="65" t="str">
        <f>L23</f>
        <v>Čiháková</v>
      </c>
      <c r="C31" s="66" t="s">
        <v>3</v>
      </c>
      <c r="D31" s="65" t="str">
        <f>L24</f>
        <v>Srbová</v>
      </c>
      <c r="E31" s="67">
        <v>2</v>
      </c>
      <c r="F31" s="67" t="s">
        <v>5</v>
      </c>
      <c r="G31" s="67">
        <v>0</v>
      </c>
      <c r="H31" s="67">
        <v>22</v>
      </c>
      <c r="I31" s="67" t="s">
        <v>5</v>
      </c>
      <c r="J31" s="67">
        <v>16</v>
      </c>
      <c r="K31" s="61"/>
      <c r="L31" s="61"/>
      <c r="M31" s="61"/>
      <c r="N31" s="61"/>
      <c r="O31" s="61"/>
      <c r="P31" s="61"/>
      <c r="Q31" s="61"/>
      <c r="R31" s="61"/>
      <c r="S31" s="61"/>
      <c r="U31" s="30"/>
      <c r="V31" s="13"/>
      <c r="W31" s="15"/>
      <c r="X31" s="184" t="str">
        <f>V28</f>
        <v>Schořová</v>
      </c>
      <c r="Y31" s="185"/>
      <c r="Z31" s="21"/>
      <c r="AA31" s="22"/>
    </row>
    <row r="32" spans="1:29">
      <c r="A32" s="62">
        <v>208</v>
      </c>
      <c r="B32" s="65" t="str">
        <f>L25</f>
        <v>Hrubá</v>
      </c>
      <c r="C32" s="66" t="s">
        <v>3</v>
      </c>
      <c r="D32" s="65" t="str">
        <f>L26</f>
        <v>Strnadová</v>
      </c>
      <c r="E32" s="67">
        <v>1</v>
      </c>
      <c r="F32" s="67" t="s">
        <v>5</v>
      </c>
      <c r="G32" s="67">
        <v>1</v>
      </c>
      <c r="H32" s="67">
        <v>14</v>
      </c>
      <c r="I32" s="67" t="s">
        <v>5</v>
      </c>
      <c r="J32" s="67">
        <v>18</v>
      </c>
      <c r="K32" s="61"/>
      <c r="L32" s="61"/>
      <c r="M32" s="61"/>
      <c r="N32" s="61"/>
      <c r="O32" s="61"/>
      <c r="P32" s="61"/>
      <c r="Q32" s="61"/>
      <c r="R32" s="61"/>
      <c r="S32" s="61"/>
      <c r="U32" s="30"/>
      <c r="V32" s="13"/>
      <c r="W32" s="15"/>
      <c r="X32" s="8" t="s">
        <v>15</v>
      </c>
      <c r="Y32" s="11"/>
      <c r="Z32" s="21"/>
      <c r="AA32" s="22"/>
    </row>
    <row r="33" spans="21:27">
      <c r="U33" s="30"/>
      <c r="V33" s="13"/>
      <c r="W33" s="15"/>
      <c r="X33" s="6"/>
      <c r="Y33" s="7"/>
      <c r="Z33" s="21"/>
      <c r="AA33" s="22"/>
    </row>
    <row r="34" spans="21:27">
      <c r="U34" s="30" t="s">
        <v>18</v>
      </c>
      <c r="V34" s="179" t="str">
        <f>IF(S5=2,L5,IF(S6=2,L6,IF(S7=2,L7,IF(S8=2,L8,"NEODEHRÁNO"))))</f>
        <v>Morávková</v>
      </c>
      <c r="W34" s="182"/>
      <c r="X34" s="6"/>
      <c r="Y34" s="7"/>
      <c r="Z34" s="21"/>
      <c r="AA34" s="22"/>
    </row>
    <row r="35" spans="21:27">
      <c r="U35" s="30"/>
      <c r="V35" s="13" t="s">
        <v>15</v>
      </c>
      <c r="W35" s="16"/>
      <c r="X35" s="9"/>
      <c r="Y35" s="7"/>
      <c r="Z35" s="21"/>
      <c r="AA35" s="22"/>
    </row>
    <row r="36" spans="21:27">
      <c r="U36" s="30"/>
      <c r="V36" s="13"/>
      <c r="W36" s="17"/>
      <c r="X36" s="9"/>
      <c r="Y36" s="7"/>
      <c r="Z36" s="21"/>
      <c r="AA36" s="22"/>
    </row>
    <row r="37" spans="21:27">
      <c r="U37" s="30"/>
      <c r="V37" s="13"/>
      <c r="W37" s="186"/>
      <c r="X37" s="186"/>
      <c r="Y37" s="7"/>
      <c r="Z37" s="133" t="str">
        <f>X43</f>
        <v>Čiháková</v>
      </c>
      <c r="AA37" s="187"/>
    </row>
    <row r="38" spans="21:27">
      <c r="U38" s="30"/>
      <c r="V38" s="13"/>
      <c r="W38" s="188"/>
      <c r="X38" s="188"/>
      <c r="Y38" s="7"/>
      <c r="Z38" s="189"/>
      <c r="AA38" s="190"/>
    </row>
    <row r="39" spans="21:27">
      <c r="U39" s="30"/>
      <c r="V39" s="13"/>
      <c r="W39" s="13"/>
      <c r="X39" s="6"/>
      <c r="Y39" s="7"/>
      <c r="Z39" s="10"/>
      <c r="AA39" s="10"/>
    </row>
    <row r="40" spans="21:27">
      <c r="U40" s="30"/>
      <c r="V40" s="179"/>
      <c r="W40" s="179"/>
      <c r="X40" s="6"/>
      <c r="Y40" s="7"/>
      <c r="Z40" s="10"/>
      <c r="AA40" s="10"/>
    </row>
    <row r="41" spans="21:27">
      <c r="U41" s="30"/>
      <c r="V41" s="13" t="s">
        <v>15</v>
      </c>
      <c r="W41" s="14"/>
      <c r="X41" s="6"/>
      <c r="Y41" s="7"/>
      <c r="Z41" s="10"/>
      <c r="AA41" s="10"/>
    </row>
    <row r="42" spans="21:27">
      <c r="U42" s="30"/>
      <c r="V42" s="13"/>
      <c r="W42" s="15"/>
      <c r="X42" s="6"/>
      <c r="Y42" s="7"/>
      <c r="Z42" s="10"/>
      <c r="AA42" s="10"/>
    </row>
    <row r="43" spans="21:27">
      <c r="U43" s="30"/>
      <c r="V43" s="13"/>
      <c r="W43" s="24" t="s">
        <v>35</v>
      </c>
      <c r="X43" s="180" t="str">
        <f>IF(S23=1,L23,IF(S24=1,L24,IF(S25=1,L25,IF(S26=1,L26,IF(S27=1,L27,"NEODEHRÁNO")))))</f>
        <v>Čiháková</v>
      </c>
      <c r="Y43" s="181"/>
      <c r="Z43" s="10"/>
      <c r="AA43" s="10"/>
    </row>
    <row r="44" spans="21:27">
      <c r="U44" s="30"/>
      <c r="V44" s="13"/>
      <c r="W44" s="15"/>
      <c r="X44" s="8" t="s">
        <v>15</v>
      </c>
      <c r="Y44" s="12"/>
      <c r="Z44" s="10"/>
      <c r="AA44" s="10"/>
    </row>
    <row r="45" spans="21:27">
      <c r="U45" s="30"/>
      <c r="V45" s="13"/>
      <c r="W45" s="15"/>
      <c r="X45" s="6"/>
      <c r="Y45" s="9"/>
      <c r="Z45" s="10"/>
      <c r="AA45" s="10"/>
    </row>
    <row r="46" spans="21:27">
      <c r="U46" s="30"/>
      <c r="V46" s="179"/>
      <c r="W46" s="182"/>
      <c r="X46" s="6"/>
      <c r="Y46" s="6"/>
      <c r="Z46" s="10"/>
      <c r="AA46" s="10"/>
    </row>
    <row r="52" spans="21:27">
      <c r="Y52" s="136" t="s">
        <v>109</v>
      </c>
      <c r="Z52" s="136"/>
      <c r="AA52" s="136"/>
    </row>
    <row r="53" spans="21:27">
      <c r="U53" s="30"/>
      <c r="V53" s="183"/>
      <c r="W53" s="183"/>
      <c r="X53" s="6"/>
      <c r="Y53" s="6"/>
      <c r="Z53" s="10"/>
      <c r="AA53" s="10"/>
    </row>
    <row r="54" spans="21:27">
      <c r="U54" s="30"/>
      <c r="V54" s="13" t="s">
        <v>15</v>
      </c>
      <c r="W54" s="14"/>
      <c r="X54" s="6"/>
      <c r="Y54" s="6"/>
      <c r="Z54" s="10"/>
      <c r="AA54" s="10"/>
    </row>
    <row r="55" spans="21:27">
      <c r="U55" s="30"/>
      <c r="V55" s="13"/>
      <c r="W55" s="15"/>
      <c r="X55" s="6"/>
      <c r="Y55" s="6"/>
      <c r="Z55" s="10"/>
      <c r="AA55" s="10"/>
    </row>
    <row r="56" spans="21:27">
      <c r="U56" s="30"/>
      <c r="V56" s="13"/>
      <c r="W56" s="24" t="s">
        <v>20</v>
      </c>
      <c r="X56" s="184" t="str">
        <f>IF(S5=3,L5,IF(S6=3,L6,IF(S7=3,L7,IF(S8=3,L8,"NEODEHRÁNO"))))</f>
        <v>Klepetková</v>
      </c>
      <c r="Y56" s="185"/>
      <c r="Z56" s="10"/>
      <c r="AA56" s="10"/>
    </row>
    <row r="57" spans="21:27">
      <c r="U57" s="30"/>
      <c r="V57" s="13"/>
      <c r="W57" s="15"/>
      <c r="X57" s="8" t="s">
        <v>15</v>
      </c>
      <c r="Y57" s="11"/>
      <c r="Z57" s="10"/>
      <c r="AA57" s="10"/>
    </row>
    <row r="58" spans="21:27">
      <c r="U58" s="30"/>
      <c r="V58" s="13"/>
      <c r="W58" s="15"/>
      <c r="X58" s="6"/>
      <c r="Y58" s="7"/>
      <c r="Z58" s="10"/>
      <c r="AA58" s="10"/>
    </row>
    <row r="59" spans="21:27">
      <c r="U59" s="30"/>
      <c r="V59" s="179"/>
      <c r="W59" s="182"/>
      <c r="X59" s="6"/>
      <c r="Y59" s="7"/>
      <c r="Z59" s="10"/>
      <c r="AA59" s="10"/>
    </row>
    <row r="60" spans="21:27">
      <c r="U60" s="30"/>
      <c r="V60" s="13" t="s">
        <v>15</v>
      </c>
      <c r="W60" s="16"/>
      <c r="X60" s="9"/>
      <c r="Y60" s="7"/>
      <c r="Z60" s="10"/>
      <c r="AA60" s="10"/>
    </row>
    <row r="61" spans="21:27">
      <c r="U61" s="30"/>
      <c r="V61" s="13"/>
      <c r="W61" s="17"/>
      <c r="X61" s="9"/>
      <c r="Y61" s="7"/>
      <c r="Z61" s="10"/>
      <c r="AA61" s="10"/>
    </row>
    <row r="62" spans="21:27">
      <c r="U62" s="30"/>
      <c r="V62" s="13"/>
      <c r="W62" s="186"/>
      <c r="X62" s="186"/>
      <c r="Y62" s="7"/>
      <c r="Z62" s="133" t="str">
        <f>X68</f>
        <v>Hrubá</v>
      </c>
      <c r="AA62" s="134"/>
    </row>
    <row r="63" spans="21:27">
      <c r="U63" s="30"/>
      <c r="V63" s="13"/>
      <c r="W63" s="188"/>
      <c r="X63" s="188"/>
      <c r="Y63" s="7"/>
      <c r="Z63" s="189"/>
      <c r="AA63" s="191"/>
    </row>
    <row r="64" spans="21:27">
      <c r="U64" s="30"/>
      <c r="V64" s="13"/>
      <c r="W64" s="13"/>
      <c r="X64" s="6"/>
      <c r="Y64" s="7"/>
      <c r="Z64" s="21"/>
      <c r="AA64" s="22"/>
    </row>
    <row r="65" spans="21:29">
      <c r="U65" s="30" t="s">
        <v>21</v>
      </c>
      <c r="V65" s="179" t="str">
        <f>IF(S14=4,L14,IF(S15=4,L15,IF(S16=4,L16,IF(S17=4,L17,"NEODEHRÁNO"))))</f>
        <v>Nacičová</v>
      </c>
      <c r="W65" s="179"/>
      <c r="X65" s="6"/>
      <c r="Y65" s="7"/>
      <c r="Z65" s="21"/>
      <c r="AA65" s="22"/>
    </row>
    <row r="66" spans="21:29">
      <c r="U66" s="30"/>
      <c r="V66" s="13" t="s">
        <v>15</v>
      </c>
      <c r="W66" s="14"/>
      <c r="X66" s="6"/>
      <c r="Y66" s="7"/>
      <c r="Z66" s="21"/>
      <c r="AA66" s="22"/>
    </row>
    <row r="67" spans="21:29">
      <c r="U67" s="30"/>
      <c r="V67" s="13"/>
      <c r="W67" s="15"/>
      <c r="X67" s="6"/>
      <c r="Y67" s="7"/>
      <c r="Z67" s="21"/>
      <c r="AA67" s="22"/>
    </row>
    <row r="68" spans="21:29">
      <c r="U68" s="30"/>
      <c r="V68" s="13"/>
      <c r="W68" s="15"/>
      <c r="X68" s="180" t="str">
        <f>V71</f>
        <v>Hrubá</v>
      </c>
      <c r="Y68" s="181"/>
      <c r="Z68" s="21"/>
      <c r="AA68" s="22"/>
    </row>
    <row r="69" spans="21:29">
      <c r="U69" s="30"/>
      <c r="V69" s="13"/>
      <c r="W69" s="15"/>
      <c r="X69" s="8" t="s">
        <v>15</v>
      </c>
      <c r="Y69" s="12"/>
      <c r="Z69" s="21"/>
      <c r="AA69" s="22"/>
    </row>
    <row r="70" spans="21:29">
      <c r="U70" s="30"/>
      <c r="V70" s="13"/>
      <c r="W70" s="15"/>
      <c r="X70" s="6"/>
      <c r="Y70" s="9"/>
      <c r="Z70" s="21"/>
      <c r="AA70" s="22"/>
    </row>
    <row r="71" spans="21:29">
      <c r="U71" s="1" t="s">
        <v>36</v>
      </c>
      <c r="V71" s="179" t="str">
        <f>IF(S23=4,L23,IF(S24=4,L24,IF(S25=4,L25,IF(S26=4,L26,IF(S27=4,L27,"NEODEHRÁNO")))))</f>
        <v>Hrubá</v>
      </c>
      <c r="W71" s="182"/>
      <c r="X71" s="6"/>
      <c r="Y71" s="6"/>
      <c r="Z71" s="21"/>
      <c r="AA71" s="22"/>
    </row>
    <row r="72" spans="21:29">
      <c r="U72" s="30"/>
      <c r="Z72" s="19"/>
      <c r="AA72" s="23"/>
    </row>
    <row r="73" spans="21:29">
      <c r="U73" s="30"/>
      <c r="Z73" s="19"/>
      <c r="AA73" s="23"/>
    </row>
    <row r="74" spans="21:29">
      <c r="U74" s="60"/>
      <c r="V74" s="60"/>
      <c r="Y74" s="196" t="str">
        <f>X56</f>
        <v>Klepetková</v>
      </c>
      <c r="Z74" s="196"/>
      <c r="AA74" s="23"/>
      <c r="AB74" s="200" t="str">
        <f>Z86</f>
        <v>Strnadová</v>
      </c>
      <c r="AC74" s="196"/>
    </row>
    <row r="75" spans="21:29">
      <c r="U75" s="60"/>
      <c r="V75" s="60"/>
      <c r="Y75" s="60"/>
      <c r="Z75" s="60"/>
      <c r="AA75" s="23"/>
    </row>
    <row r="76" spans="21:29">
      <c r="U76" s="30"/>
      <c r="Z76" s="19"/>
      <c r="AA76" s="23"/>
    </row>
    <row r="77" spans="21:29">
      <c r="U77" s="30" t="s">
        <v>23</v>
      </c>
      <c r="V77" s="183" t="str">
        <f>IF(S14=3,L14,IF(S15=3,L15,IF(S16=3,L16,IF(S17=3,L17,"NEODEHRÁNO"))))</f>
        <v>Dutá</v>
      </c>
      <c r="W77" s="183"/>
      <c r="X77" s="6"/>
      <c r="Y77" s="6"/>
      <c r="Z77" s="21"/>
      <c r="AA77" s="22"/>
    </row>
    <row r="78" spans="21:29">
      <c r="U78" s="30"/>
      <c r="V78" s="13"/>
      <c r="W78" s="14"/>
      <c r="X78" s="6"/>
      <c r="Y78" s="6"/>
      <c r="Z78" s="21"/>
      <c r="AA78" s="22"/>
    </row>
    <row r="79" spans="21:29">
      <c r="U79" s="30"/>
      <c r="V79" s="13"/>
      <c r="W79" s="15"/>
      <c r="X79" s="6"/>
      <c r="Y79" s="6"/>
      <c r="Z79" s="21"/>
      <c r="AA79" s="22"/>
    </row>
    <row r="80" spans="21:29">
      <c r="U80" s="30"/>
      <c r="V80" s="13"/>
      <c r="W80" s="15"/>
      <c r="X80" s="184" t="str">
        <f>V77</f>
        <v>Dutá</v>
      </c>
      <c r="Y80" s="185"/>
      <c r="Z80" s="21"/>
      <c r="AA80" s="22"/>
    </row>
    <row r="81" spans="21:27">
      <c r="U81" s="30"/>
      <c r="V81" s="13"/>
      <c r="W81" s="15"/>
      <c r="X81" s="8" t="s">
        <v>15</v>
      </c>
      <c r="Y81" s="11"/>
      <c r="Z81" s="21"/>
      <c r="AA81" s="22"/>
    </row>
    <row r="82" spans="21:27">
      <c r="U82" s="30"/>
      <c r="V82" s="13"/>
      <c r="W82" s="15"/>
      <c r="X82" s="6"/>
      <c r="Y82" s="7"/>
      <c r="Z82" s="21"/>
      <c r="AA82" s="22"/>
    </row>
    <row r="83" spans="21:27">
      <c r="U83" s="30" t="s">
        <v>58</v>
      </c>
      <c r="V83" s="179" t="str">
        <f>IF(S23=5,L23,IF(S24=5,L24,IF(S25=5,L25,IF(S26=5,L26,IF(S27=5,L27,"NEODEHRÁNO")))))</f>
        <v>Mátlová</v>
      </c>
      <c r="W83" s="182"/>
      <c r="X83" s="6"/>
      <c r="Y83" s="7"/>
      <c r="Z83" s="21"/>
      <c r="AA83" s="22"/>
    </row>
    <row r="84" spans="21:27">
      <c r="U84" s="30"/>
      <c r="V84" s="13" t="s">
        <v>15</v>
      </c>
      <c r="W84" s="16"/>
      <c r="X84" s="9"/>
      <c r="Y84" s="7"/>
      <c r="Z84" s="21"/>
      <c r="AA84" s="22"/>
    </row>
    <row r="85" spans="21:27">
      <c r="U85" s="30"/>
      <c r="V85" s="13"/>
      <c r="W85" s="17"/>
      <c r="X85" s="9"/>
      <c r="Y85" s="7"/>
      <c r="Z85" s="21"/>
      <c r="AA85" s="22"/>
    </row>
    <row r="86" spans="21:27">
      <c r="U86" s="196" t="str">
        <f>V83</f>
        <v>Mátlová</v>
      </c>
      <c r="V86" s="196"/>
      <c r="W86" s="186"/>
      <c r="X86" s="186"/>
      <c r="Y86" s="7"/>
      <c r="Z86" s="133" t="str">
        <f>X92</f>
        <v>Strnadová</v>
      </c>
      <c r="AA86" s="187"/>
    </row>
    <row r="87" spans="21:27">
      <c r="U87" s="166" t="s">
        <v>96</v>
      </c>
      <c r="V87" s="166"/>
      <c r="W87" s="188"/>
      <c r="X87" s="188"/>
      <c r="Y87" s="7"/>
      <c r="Z87" s="189"/>
      <c r="AA87" s="190"/>
    </row>
    <row r="88" spans="21:27">
      <c r="U88" s="30"/>
      <c r="V88" s="13"/>
      <c r="W88" s="13"/>
      <c r="X88" s="6"/>
      <c r="Y88" s="7"/>
      <c r="Z88" s="10"/>
      <c r="AA88" s="10"/>
    </row>
    <row r="89" spans="21:27">
      <c r="U89" s="30" t="s">
        <v>22</v>
      </c>
      <c r="V89" s="179" t="str">
        <f>IF(S5=4,L5,IF(S6=4,L6,IF(S7=4,L7,IF(S8=4,L8,"NEODEHRÁNO"))))</f>
        <v>Cecavová</v>
      </c>
      <c r="W89" s="179"/>
      <c r="X89" s="6"/>
      <c r="Y89" s="7"/>
      <c r="Z89" s="10"/>
      <c r="AA89" s="10"/>
    </row>
    <row r="90" spans="21:27">
      <c r="U90" s="30"/>
      <c r="V90" s="13" t="s">
        <v>15</v>
      </c>
      <c r="W90" s="14"/>
      <c r="X90" s="6"/>
      <c r="Y90" s="7"/>
      <c r="Z90" s="10"/>
      <c r="AA90" s="10"/>
    </row>
    <row r="91" spans="21:27">
      <c r="U91" s="30"/>
      <c r="V91" s="13"/>
      <c r="W91" s="15"/>
      <c r="X91" s="6"/>
      <c r="Y91" s="7"/>
      <c r="Z91" s="10"/>
      <c r="AA91" s="10"/>
    </row>
    <row r="92" spans="21:27">
      <c r="U92" s="30"/>
      <c r="V92" s="13"/>
      <c r="W92" s="24"/>
      <c r="X92" s="180" t="str">
        <f>V95</f>
        <v>Strnadová</v>
      </c>
      <c r="Y92" s="181"/>
      <c r="Z92" s="10"/>
      <c r="AA92" s="10"/>
    </row>
    <row r="93" spans="21:27">
      <c r="U93" s="30"/>
      <c r="V93" s="13"/>
      <c r="W93" s="15"/>
      <c r="X93" s="8" t="s">
        <v>15</v>
      </c>
      <c r="Y93" s="12"/>
      <c r="Z93" s="10"/>
      <c r="AA93" s="10"/>
    </row>
    <row r="94" spans="21:27">
      <c r="U94" s="30"/>
      <c r="V94" s="13"/>
      <c r="W94" s="15"/>
      <c r="X94" s="6"/>
      <c r="Y94" s="9"/>
      <c r="Z94" s="10"/>
      <c r="AA94" s="10"/>
    </row>
    <row r="95" spans="21:27">
      <c r="U95" s="30" t="s">
        <v>37</v>
      </c>
      <c r="V95" s="179" t="str">
        <f>IF(S23=3,L23,IF(S24=3,L24,IF(S25=3,L25,IF(S26=3,L26,IF(S27=3,L27,"NEODEHRÁNO")))))</f>
        <v>Strnadová</v>
      </c>
      <c r="W95" s="182"/>
      <c r="X95" s="6"/>
      <c r="Y95" s="6"/>
      <c r="Z95" s="10"/>
      <c r="AA95" s="10"/>
    </row>
  </sheetData>
  <mergeCells count="62">
    <mergeCell ref="AB74:AC74"/>
    <mergeCell ref="Y74:Z74"/>
    <mergeCell ref="AB25:AC25"/>
    <mergeCell ref="B1:D1"/>
    <mergeCell ref="E1:S1"/>
    <mergeCell ref="B3:D3"/>
    <mergeCell ref="E3:G3"/>
    <mergeCell ref="H3:J3"/>
    <mergeCell ref="M3:O3"/>
    <mergeCell ref="M4:O4"/>
    <mergeCell ref="M12:O12"/>
    <mergeCell ref="M13:O13"/>
    <mergeCell ref="M21:O21"/>
    <mergeCell ref="M22:O22"/>
    <mergeCell ref="V28:W28"/>
    <mergeCell ref="X31:Y31"/>
    <mergeCell ref="V34:W34"/>
    <mergeCell ref="W37:X37"/>
    <mergeCell ref="X7:Y7"/>
    <mergeCell ref="V10:W10"/>
    <mergeCell ref="W13:X13"/>
    <mergeCell ref="W14:X14"/>
    <mergeCell ref="V16:W16"/>
    <mergeCell ref="Y52:AA52"/>
    <mergeCell ref="Z37:AA37"/>
    <mergeCell ref="W38:X38"/>
    <mergeCell ref="Z38:AA38"/>
    <mergeCell ref="V40:W40"/>
    <mergeCell ref="X43:Y43"/>
    <mergeCell ref="V46:W46"/>
    <mergeCell ref="Y3:AA3"/>
    <mergeCell ref="U25:V25"/>
    <mergeCell ref="U26:V26"/>
    <mergeCell ref="Y25:Z25"/>
    <mergeCell ref="Y26:Z26"/>
    <mergeCell ref="X19:Y19"/>
    <mergeCell ref="V22:W22"/>
    <mergeCell ref="Z13:AA13"/>
    <mergeCell ref="Z14:AA14"/>
    <mergeCell ref="V4:W4"/>
    <mergeCell ref="Z87:AA87"/>
    <mergeCell ref="V65:W65"/>
    <mergeCell ref="X68:Y68"/>
    <mergeCell ref="V71:W71"/>
    <mergeCell ref="V53:W53"/>
    <mergeCell ref="X56:Y56"/>
    <mergeCell ref="V59:W59"/>
    <mergeCell ref="W62:X62"/>
    <mergeCell ref="Z62:AA62"/>
    <mergeCell ref="W63:X63"/>
    <mergeCell ref="Z63:AA63"/>
    <mergeCell ref="V77:W77"/>
    <mergeCell ref="X80:Y80"/>
    <mergeCell ref="V83:W83"/>
    <mergeCell ref="W86:X86"/>
    <mergeCell ref="Z86:AA86"/>
    <mergeCell ref="V89:W89"/>
    <mergeCell ref="X92:Y92"/>
    <mergeCell ref="V95:W95"/>
    <mergeCell ref="U86:V86"/>
    <mergeCell ref="U87:V87"/>
    <mergeCell ref="W87:X87"/>
  </mergeCells>
  <conditionalFormatting sqref="V4 V10 V16 V22">
    <cfRule type="expression" dxfId="51" priority="15" stopIfTrue="1">
      <formula>OR(AND(V4&lt;&gt;"Bye",V5="Bye"),W4=$G$5)</formula>
    </cfRule>
    <cfRule type="expression" dxfId="50" priority="16" stopIfTrue="1">
      <formula>W5=$G$5</formula>
    </cfRule>
  </conditionalFormatting>
  <conditionalFormatting sqref="V5 V11 V17">
    <cfRule type="expression" dxfId="49" priority="13" stopIfTrue="1">
      <formula>OR(AND(V5&lt;&gt;"Bye",V4="Bye"),W5=$G$5)</formula>
    </cfRule>
    <cfRule type="expression" dxfId="48" priority="14" stopIfTrue="1">
      <formula>W4=$G$5</formula>
    </cfRule>
  </conditionalFormatting>
  <conditionalFormatting sqref="V28 V34 V40 V46">
    <cfRule type="expression" dxfId="47" priority="11" stopIfTrue="1">
      <formula>OR(AND(V28&lt;&gt;"Bye",V29="Bye"),W28=$G$5)</formula>
    </cfRule>
    <cfRule type="expression" dxfId="46" priority="12" stopIfTrue="1">
      <formula>W29=$G$5</formula>
    </cfRule>
  </conditionalFormatting>
  <conditionalFormatting sqref="V29 V35 V41">
    <cfRule type="expression" dxfId="45" priority="9" stopIfTrue="1">
      <formula>OR(AND(V29&lt;&gt;"Bye",V28="Bye"),W29=$G$5)</formula>
    </cfRule>
    <cfRule type="expression" dxfId="44" priority="10" stopIfTrue="1">
      <formula>W28=$G$5</formula>
    </cfRule>
  </conditionalFormatting>
  <conditionalFormatting sqref="V53 V59 V65 V71">
    <cfRule type="expression" dxfId="43" priority="7" stopIfTrue="1">
      <formula>OR(AND(V53&lt;&gt;"Bye",V54="Bye"),W53=$G$5)</formula>
    </cfRule>
    <cfRule type="expression" dxfId="42" priority="8" stopIfTrue="1">
      <formula>W54=$G$5</formula>
    </cfRule>
  </conditionalFormatting>
  <conditionalFormatting sqref="V54 V60 V66">
    <cfRule type="expression" dxfId="41" priority="5" stopIfTrue="1">
      <formula>OR(AND(V54&lt;&gt;"Bye",V53="Bye"),W54=$G$5)</formula>
    </cfRule>
    <cfRule type="expression" dxfId="40" priority="6" stopIfTrue="1">
      <formula>W53=$G$5</formula>
    </cfRule>
  </conditionalFormatting>
  <conditionalFormatting sqref="V77 V83 V89 V95">
    <cfRule type="expression" dxfId="39" priority="3" stopIfTrue="1">
      <formula>OR(AND(V77&lt;&gt;"Bye",V78="Bye"),W77=$G$5)</formula>
    </cfRule>
    <cfRule type="expression" dxfId="38" priority="4" stopIfTrue="1">
      <formula>W78=$G$5</formula>
    </cfRule>
  </conditionalFormatting>
  <conditionalFormatting sqref="V78 V84 V90">
    <cfRule type="expression" dxfId="37" priority="1" stopIfTrue="1">
      <formula>OR(AND(V78&lt;&gt;"Bye",V77="Bye"),W78=$G$5)</formula>
    </cfRule>
    <cfRule type="expression" dxfId="36" priority="2" stopIfTrue="1">
      <formula>W77=$G$5</formula>
    </cfRule>
  </conditionalFormatting>
  <pageMargins left="0.70866141732283472" right="0.70866141732283472" top="0.78740157480314965" bottom="0.78740157480314965" header="0.31496062992125984" footer="0.31496062992125984"/>
  <pageSetup scale="3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193"/>
  <sheetViews>
    <sheetView tabSelected="1" topLeftCell="C139" workbookViewId="0">
      <selection activeCell="AD147" sqref="AD147:AE147"/>
    </sheetView>
  </sheetViews>
  <sheetFormatPr defaultRowHeight="15"/>
  <cols>
    <col min="1" max="1" width="9.140625" style="62"/>
    <col min="2" max="2" width="20.85546875" style="61" customWidth="1"/>
    <col min="3" max="3" width="1.7109375" style="61" customWidth="1"/>
    <col min="4" max="4" width="20.5703125" style="61" customWidth="1"/>
    <col min="5" max="5" width="5.5703125" style="61" customWidth="1"/>
    <col min="6" max="6" width="1.7109375" style="61" customWidth="1"/>
    <col min="7" max="7" width="5.5703125" style="61" customWidth="1"/>
    <col min="8" max="8" width="5.42578125" style="61" customWidth="1"/>
    <col min="9" max="9" width="1.7109375" style="61" customWidth="1"/>
    <col min="10" max="10" width="5.7109375" style="61" customWidth="1"/>
    <col min="11" max="11" width="9.140625" style="61"/>
    <col min="12" max="12" width="20.7109375" style="61" customWidth="1"/>
    <col min="13" max="13" width="5.7109375" style="61" customWidth="1"/>
    <col min="14" max="14" width="1.7109375" style="61" customWidth="1"/>
    <col min="15" max="15" width="5.7109375" style="61" customWidth="1"/>
    <col min="16" max="16" width="3.7109375" style="61" customWidth="1"/>
    <col min="17" max="17" width="6.7109375" style="61" customWidth="1"/>
    <col min="18" max="18" width="6.42578125" style="61" customWidth="1"/>
    <col min="19" max="16384" width="9.140625" style="61"/>
  </cols>
  <sheetData>
    <row r="1" spans="1:31" ht="21">
      <c r="A1" s="31"/>
      <c r="B1" s="138" t="s">
        <v>110</v>
      </c>
      <c r="C1" s="138"/>
      <c r="D1" s="138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</row>
    <row r="2" spans="1:31">
      <c r="C2" s="62"/>
      <c r="E2" s="82"/>
      <c r="F2" s="82"/>
      <c r="G2" s="82"/>
      <c r="H2" s="82"/>
      <c r="I2" s="82"/>
      <c r="J2" s="82"/>
      <c r="K2" s="83"/>
      <c r="L2" s="84"/>
      <c r="M2" s="82"/>
      <c r="N2" s="82"/>
      <c r="O2" s="82"/>
      <c r="P2" s="82"/>
      <c r="Q2" s="82"/>
      <c r="R2" s="82"/>
      <c r="S2" s="82"/>
    </row>
    <row r="3" spans="1:31" ht="15.75">
      <c r="B3" s="136" t="s">
        <v>6</v>
      </c>
      <c r="C3" s="136"/>
      <c r="D3" s="136"/>
      <c r="E3" s="164" t="s">
        <v>4</v>
      </c>
      <c r="F3" s="164"/>
      <c r="G3" s="164"/>
      <c r="H3" s="164" t="s">
        <v>7</v>
      </c>
      <c r="I3" s="164"/>
      <c r="J3" s="164"/>
      <c r="K3" s="83"/>
      <c r="L3" s="35" t="s">
        <v>8</v>
      </c>
      <c r="M3" s="163"/>
      <c r="N3" s="163"/>
      <c r="O3" s="163"/>
      <c r="P3" s="82"/>
      <c r="Q3" s="82"/>
      <c r="R3" s="82"/>
      <c r="S3" s="82"/>
      <c r="U3" s="90"/>
      <c r="V3" s="43"/>
      <c r="W3" s="43"/>
      <c r="X3" s="43"/>
      <c r="Y3" s="165" t="s">
        <v>111</v>
      </c>
      <c r="Z3" s="165"/>
      <c r="AA3" s="165"/>
      <c r="AB3" s="43"/>
      <c r="AC3" s="43"/>
      <c r="AD3" s="43"/>
      <c r="AE3" s="43"/>
    </row>
    <row r="4" spans="1:31" ht="15.75">
      <c r="A4" s="66" t="s">
        <v>0</v>
      </c>
      <c r="B4" s="65" t="s">
        <v>1</v>
      </c>
      <c r="C4" s="66" t="s">
        <v>3</v>
      </c>
      <c r="D4" s="65" t="s">
        <v>2</v>
      </c>
      <c r="E4" s="67" t="s">
        <v>1</v>
      </c>
      <c r="F4" s="67" t="s">
        <v>5</v>
      </c>
      <c r="G4" s="67" t="s">
        <v>2</v>
      </c>
      <c r="H4" s="67" t="s">
        <v>1</v>
      </c>
      <c r="I4" s="67" t="s">
        <v>5</v>
      </c>
      <c r="J4" s="67" t="s">
        <v>2</v>
      </c>
      <c r="K4" s="83"/>
      <c r="L4" s="67" t="s">
        <v>9</v>
      </c>
      <c r="M4" s="162" t="s">
        <v>10</v>
      </c>
      <c r="N4" s="162"/>
      <c r="O4" s="162"/>
      <c r="P4" s="87" t="s">
        <v>11</v>
      </c>
      <c r="Q4" s="67" t="s">
        <v>12</v>
      </c>
      <c r="R4" s="67" t="s">
        <v>13</v>
      </c>
      <c r="S4" s="67" t="s">
        <v>0</v>
      </c>
      <c r="U4" s="70"/>
      <c r="V4" s="140"/>
      <c r="W4" s="140"/>
      <c r="X4" s="71"/>
      <c r="Y4" s="71"/>
      <c r="Z4" s="42"/>
      <c r="AA4" s="42"/>
      <c r="AB4" s="43"/>
      <c r="AC4" s="43"/>
      <c r="AD4" s="43"/>
      <c r="AE4" s="43"/>
    </row>
    <row r="5" spans="1:31" ht="15.75">
      <c r="A5" s="62">
        <v>65</v>
      </c>
      <c r="B5" s="65" t="str">
        <f>L5</f>
        <v>Morávek</v>
      </c>
      <c r="C5" s="66" t="s">
        <v>3</v>
      </c>
      <c r="D5" s="65" t="str">
        <f>L8</f>
        <v>Wolf</v>
      </c>
      <c r="E5" s="67">
        <v>2</v>
      </c>
      <c r="F5" s="67" t="s">
        <v>5</v>
      </c>
      <c r="G5" s="67">
        <v>0</v>
      </c>
      <c r="H5" s="67">
        <v>22</v>
      </c>
      <c r="I5" s="67" t="s">
        <v>5</v>
      </c>
      <c r="J5" s="67">
        <v>10</v>
      </c>
      <c r="K5" s="83"/>
      <c r="L5" s="131" t="s">
        <v>82</v>
      </c>
      <c r="M5" s="67">
        <f>SUM(H5,H8,J10)</f>
        <v>66</v>
      </c>
      <c r="N5" s="82" t="s">
        <v>5</v>
      </c>
      <c r="O5" s="67">
        <f>SUM(J5,J8,H10)</f>
        <v>35</v>
      </c>
      <c r="P5" s="67">
        <f>M5-O5</f>
        <v>31</v>
      </c>
      <c r="Q5" s="67">
        <f>SUM(E5,E8,G10)</f>
        <v>6</v>
      </c>
      <c r="R5" s="67">
        <f>Q5+(P5/100)</f>
        <v>6.31</v>
      </c>
      <c r="S5" s="67">
        <f>RANK(R5,$R$5:$R$8,0)</f>
        <v>1</v>
      </c>
      <c r="U5" s="90"/>
      <c r="V5" s="72"/>
      <c r="W5" s="73"/>
      <c r="X5" s="71"/>
      <c r="Y5" s="71"/>
      <c r="Z5" s="42"/>
      <c r="AA5" s="42"/>
      <c r="AB5" s="43"/>
      <c r="AC5" s="43"/>
      <c r="AD5" s="43"/>
      <c r="AE5" s="43"/>
    </row>
    <row r="6" spans="1:31" ht="15.75">
      <c r="A6" s="62">
        <v>66</v>
      </c>
      <c r="B6" s="65" t="str">
        <f>L6</f>
        <v>Bendík</v>
      </c>
      <c r="C6" s="66" t="s">
        <v>3</v>
      </c>
      <c r="D6" s="65" t="str">
        <f>L7</f>
        <v>Nusko</v>
      </c>
      <c r="E6" s="67">
        <v>0</v>
      </c>
      <c r="F6" s="67" t="s">
        <v>5</v>
      </c>
      <c r="G6" s="67">
        <v>2</v>
      </c>
      <c r="H6" s="67">
        <v>12</v>
      </c>
      <c r="I6" s="67" t="s">
        <v>5</v>
      </c>
      <c r="J6" s="67">
        <v>22</v>
      </c>
      <c r="K6" s="83"/>
      <c r="L6" s="111" t="s">
        <v>182</v>
      </c>
      <c r="M6" s="67">
        <f>SUM(H6,J8,H9)</f>
        <v>42</v>
      </c>
      <c r="N6" s="67" t="s">
        <v>5</v>
      </c>
      <c r="O6" s="67">
        <f>SUM(J6,H8,J9)</f>
        <v>66</v>
      </c>
      <c r="P6" s="67">
        <f t="shared" ref="P6:P8" si="0">M6-O6</f>
        <v>-24</v>
      </c>
      <c r="Q6" s="67">
        <f>SUM(E6,G8,E9)</f>
        <v>0</v>
      </c>
      <c r="R6" s="67">
        <f t="shared" ref="R6:R8" si="1">Q6+(P6/100)</f>
        <v>-0.24</v>
      </c>
      <c r="S6" s="67">
        <f t="shared" ref="S6:S8" si="2">RANK(R6,$R$5:$R$8,0)</f>
        <v>4</v>
      </c>
      <c r="U6" s="90"/>
      <c r="V6" s="72"/>
      <c r="W6" s="74"/>
      <c r="X6" s="71"/>
      <c r="Y6" s="71"/>
      <c r="Z6" s="42"/>
      <c r="AA6" s="42"/>
      <c r="AB6" s="43"/>
      <c r="AC6" s="43"/>
      <c r="AD6" s="43"/>
      <c r="AE6" s="43"/>
    </row>
    <row r="7" spans="1:31" ht="15.75">
      <c r="A7" s="62">
        <v>141</v>
      </c>
      <c r="B7" s="65" t="str">
        <f>L8</f>
        <v>Wolf</v>
      </c>
      <c r="C7" s="66" t="s">
        <v>3</v>
      </c>
      <c r="D7" s="65" t="str">
        <f>L7</f>
        <v>Nusko</v>
      </c>
      <c r="E7" s="67">
        <v>1</v>
      </c>
      <c r="F7" s="67" t="s">
        <v>5</v>
      </c>
      <c r="G7" s="67">
        <v>1</v>
      </c>
      <c r="H7" s="67">
        <v>18</v>
      </c>
      <c r="I7" s="67" t="s">
        <v>5</v>
      </c>
      <c r="J7" s="67">
        <v>20</v>
      </c>
      <c r="K7" s="83"/>
      <c r="L7" s="111" t="s">
        <v>183</v>
      </c>
      <c r="M7" s="67">
        <f>SUM(J6,J7,H10)</f>
        <v>55</v>
      </c>
      <c r="N7" s="67" t="s">
        <v>5</v>
      </c>
      <c r="O7" s="67">
        <f>SUM(H6,H7,J10)</f>
        <v>52</v>
      </c>
      <c r="P7" s="67">
        <f t="shared" si="0"/>
        <v>3</v>
      </c>
      <c r="Q7" s="67">
        <f>SUM(G6,G7,E10)</f>
        <v>3</v>
      </c>
      <c r="R7" s="67">
        <f t="shared" si="1"/>
        <v>3.03</v>
      </c>
      <c r="S7" s="67">
        <f t="shared" si="2"/>
        <v>2</v>
      </c>
      <c r="U7" s="90"/>
      <c r="V7" s="72"/>
      <c r="W7" s="93" t="s">
        <v>16</v>
      </c>
      <c r="X7" s="141" t="str">
        <f>IF(S5=1,L5,IF(S6=1,L6,IF(S7=1,L7,IF(S8=1,L8,"NEODEHRÁNO"))))</f>
        <v>Morávek</v>
      </c>
      <c r="Y7" s="142"/>
      <c r="Z7" s="42"/>
      <c r="AA7" s="42"/>
      <c r="AB7" s="43"/>
      <c r="AC7" s="43"/>
      <c r="AD7" s="43"/>
      <c r="AE7" s="43"/>
    </row>
    <row r="8" spans="1:31" ht="15.75">
      <c r="A8" s="62">
        <v>142</v>
      </c>
      <c r="B8" s="65" t="str">
        <f>L5</f>
        <v>Morávek</v>
      </c>
      <c r="C8" s="66" t="s">
        <v>3</v>
      </c>
      <c r="D8" s="65" t="str">
        <f>L6</f>
        <v>Bendík</v>
      </c>
      <c r="E8" s="67">
        <v>2</v>
      </c>
      <c r="F8" s="67" t="s">
        <v>5</v>
      </c>
      <c r="G8" s="67">
        <v>0</v>
      </c>
      <c r="H8" s="67">
        <v>22</v>
      </c>
      <c r="I8" s="67" t="s">
        <v>5</v>
      </c>
      <c r="J8" s="67">
        <v>12</v>
      </c>
      <c r="K8" s="83"/>
      <c r="L8" s="127" t="s">
        <v>184</v>
      </c>
      <c r="M8" s="67">
        <f>SUM(J5,H7,J9)</f>
        <v>50</v>
      </c>
      <c r="N8" s="67" t="s">
        <v>5</v>
      </c>
      <c r="O8" s="67">
        <f>SUM(H5,J7,H9)</f>
        <v>60</v>
      </c>
      <c r="P8" s="67">
        <f t="shared" si="0"/>
        <v>-10</v>
      </c>
      <c r="Q8" s="67">
        <f>SUM(G5,E7,G9)</f>
        <v>3</v>
      </c>
      <c r="R8" s="67">
        <f t="shared" si="1"/>
        <v>2.9</v>
      </c>
      <c r="S8" s="67">
        <f t="shared" si="2"/>
        <v>3</v>
      </c>
      <c r="U8" s="90"/>
      <c r="V8" s="72"/>
      <c r="W8" s="74"/>
      <c r="X8" s="75"/>
      <c r="Y8" s="76"/>
      <c r="Z8" s="42"/>
      <c r="AA8" s="42"/>
      <c r="AB8" s="43"/>
      <c r="AC8" s="43"/>
      <c r="AD8" s="43"/>
      <c r="AE8" s="43"/>
    </row>
    <row r="9" spans="1:31" ht="15.75">
      <c r="A9" s="62">
        <v>209</v>
      </c>
      <c r="B9" s="65" t="str">
        <f>L6</f>
        <v>Bendík</v>
      </c>
      <c r="C9" s="66" t="s">
        <v>3</v>
      </c>
      <c r="D9" s="65" t="str">
        <f>L8</f>
        <v>Wolf</v>
      </c>
      <c r="E9" s="67">
        <v>0</v>
      </c>
      <c r="F9" s="67" t="s">
        <v>5</v>
      </c>
      <c r="G9" s="67">
        <v>2</v>
      </c>
      <c r="H9" s="67">
        <v>18</v>
      </c>
      <c r="I9" s="67" t="s">
        <v>5</v>
      </c>
      <c r="J9" s="67">
        <v>22</v>
      </c>
      <c r="K9" s="83"/>
      <c r="L9" s="84"/>
      <c r="M9" s="38">
        <f>SUM(M5:M8)</f>
        <v>213</v>
      </c>
      <c r="N9" s="39">
        <f>M9-O9</f>
        <v>0</v>
      </c>
      <c r="O9" s="38">
        <f>SUM(O5:O8)</f>
        <v>213</v>
      </c>
      <c r="P9" s="82"/>
      <c r="Q9" s="82"/>
      <c r="R9" s="82"/>
      <c r="S9" s="82"/>
      <c r="U9" s="90"/>
      <c r="V9" s="72"/>
      <c r="W9" s="74"/>
      <c r="X9" s="71"/>
      <c r="Y9" s="77"/>
      <c r="Z9" s="42"/>
      <c r="AA9" s="42"/>
      <c r="AB9" s="43"/>
      <c r="AC9" s="43"/>
      <c r="AD9" s="43"/>
      <c r="AE9" s="43"/>
    </row>
    <row r="10" spans="1:31" ht="15.75">
      <c r="A10" s="62">
        <v>210</v>
      </c>
      <c r="B10" s="65" t="str">
        <f>L7</f>
        <v>Nusko</v>
      </c>
      <c r="C10" s="66" t="s">
        <v>3</v>
      </c>
      <c r="D10" s="65" t="str">
        <f>L5</f>
        <v>Morávek</v>
      </c>
      <c r="E10" s="67">
        <v>0</v>
      </c>
      <c r="F10" s="67" t="s">
        <v>5</v>
      </c>
      <c r="G10" s="67">
        <v>2</v>
      </c>
      <c r="H10" s="67">
        <v>13</v>
      </c>
      <c r="I10" s="67" t="s">
        <v>5</v>
      </c>
      <c r="J10" s="67">
        <v>22</v>
      </c>
      <c r="K10" s="83"/>
      <c r="L10" s="84"/>
      <c r="M10" s="82"/>
      <c r="N10" s="82"/>
      <c r="O10" s="82"/>
      <c r="P10" s="82"/>
      <c r="Q10" s="82"/>
      <c r="R10" s="82"/>
      <c r="S10" s="82"/>
      <c r="U10" s="90"/>
      <c r="V10" s="142"/>
      <c r="W10" s="143"/>
      <c r="X10" s="71"/>
      <c r="Y10" s="77"/>
      <c r="Z10" s="42"/>
      <c r="AA10" s="42"/>
      <c r="AB10" s="43"/>
      <c r="AC10" s="43"/>
      <c r="AD10" s="43"/>
      <c r="AE10" s="43"/>
    </row>
    <row r="11" spans="1:31" ht="15.75">
      <c r="B11" s="65"/>
      <c r="C11" s="66"/>
      <c r="D11" s="65"/>
      <c r="E11" s="67"/>
      <c r="F11" s="67"/>
      <c r="G11" s="67"/>
      <c r="H11" s="67"/>
      <c r="I11" s="67"/>
      <c r="J11" s="67"/>
      <c r="K11" s="83"/>
      <c r="L11" s="84"/>
      <c r="M11" s="82"/>
      <c r="N11" s="82"/>
      <c r="O11" s="82"/>
      <c r="P11" s="82"/>
      <c r="Q11" s="82"/>
      <c r="R11" s="82"/>
      <c r="S11" s="82"/>
      <c r="U11" s="90"/>
      <c r="V11" s="72"/>
      <c r="W11" s="78"/>
      <c r="X11" s="79"/>
      <c r="Y11" s="77"/>
      <c r="Z11" s="42"/>
      <c r="AA11" s="42"/>
      <c r="AB11" s="43"/>
      <c r="AC11" s="43"/>
      <c r="AD11" s="43"/>
      <c r="AE11" s="43"/>
    </row>
    <row r="12" spans="1:31" ht="15.75">
      <c r="B12" s="65"/>
      <c r="C12" s="66"/>
      <c r="D12" s="65"/>
      <c r="E12" s="67"/>
      <c r="F12" s="67"/>
      <c r="G12" s="67"/>
      <c r="H12" s="67"/>
      <c r="I12" s="67"/>
      <c r="J12" s="67"/>
      <c r="K12" s="83"/>
      <c r="L12" s="35" t="s">
        <v>14</v>
      </c>
      <c r="M12" s="163"/>
      <c r="N12" s="163"/>
      <c r="O12" s="163"/>
      <c r="P12" s="82"/>
      <c r="Q12" s="82"/>
      <c r="R12" s="82"/>
      <c r="S12" s="82"/>
      <c r="U12" s="90"/>
      <c r="V12" s="72"/>
      <c r="W12" s="80"/>
      <c r="X12" s="79"/>
      <c r="Y12" s="77"/>
      <c r="Z12" s="42"/>
      <c r="AA12" s="42"/>
      <c r="AB12" s="43"/>
      <c r="AC12" s="43"/>
      <c r="AD12" s="43"/>
      <c r="AE12" s="43"/>
    </row>
    <row r="13" spans="1:31" ht="15.75">
      <c r="B13" s="65"/>
      <c r="C13" s="66"/>
      <c r="D13" s="65"/>
      <c r="E13" s="67"/>
      <c r="F13" s="67"/>
      <c r="G13" s="67"/>
      <c r="H13" s="67"/>
      <c r="I13" s="67"/>
      <c r="J13" s="67"/>
      <c r="K13" s="83"/>
      <c r="L13" s="67" t="s">
        <v>9</v>
      </c>
      <c r="M13" s="162" t="s">
        <v>10</v>
      </c>
      <c r="N13" s="162"/>
      <c r="O13" s="162"/>
      <c r="P13" s="87" t="s">
        <v>11</v>
      </c>
      <c r="Q13" s="67" t="s">
        <v>12</v>
      </c>
      <c r="R13" s="67" t="s">
        <v>13</v>
      </c>
      <c r="S13" s="67" t="s">
        <v>0</v>
      </c>
      <c r="U13" s="92"/>
      <c r="V13" s="92"/>
      <c r="W13" s="154"/>
      <c r="X13" s="154"/>
      <c r="Y13" s="77"/>
      <c r="Z13" s="155" t="str">
        <f>X7</f>
        <v>Morávek</v>
      </c>
      <c r="AA13" s="161"/>
      <c r="AB13" s="43"/>
      <c r="AC13" s="43"/>
      <c r="AD13" s="43"/>
      <c r="AE13" s="43"/>
    </row>
    <row r="14" spans="1:31" ht="15.75">
      <c r="A14" s="62">
        <v>67</v>
      </c>
      <c r="B14" s="65" t="str">
        <f>L14</f>
        <v>Štětina</v>
      </c>
      <c r="C14" s="66" t="s">
        <v>3</v>
      </c>
      <c r="D14" s="65" t="str">
        <f>L17</f>
        <v>Smolík</v>
      </c>
      <c r="E14" s="67">
        <v>2</v>
      </c>
      <c r="F14" s="67" t="s">
        <v>5</v>
      </c>
      <c r="G14" s="67">
        <v>0</v>
      </c>
      <c r="H14" s="67">
        <v>22</v>
      </c>
      <c r="I14" s="67" t="s">
        <v>5</v>
      </c>
      <c r="J14" s="67">
        <v>8</v>
      </c>
      <c r="K14" s="83"/>
      <c r="L14" s="127" t="s">
        <v>185</v>
      </c>
      <c r="M14" s="67">
        <f>SUM(H14,H17,J19)</f>
        <v>66</v>
      </c>
      <c r="N14" s="82" t="s">
        <v>5</v>
      </c>
      <c r="O14" s="67">
        <f>SUM(J14,J17,H19)</f>
        <v>32</v>
      </c>
      <c r="P14" s="67">
        <f>M14-O14</f>
        <v>34</v>
      </c>
      <c r="Q14" s="67">
        <f>SUM(E14,E17,G19)</f>
        <v>6</v>
      </c>
      <c r="R14" s="67">
        <f>Q14+(P14/100)</f>
        <v>6.34</v>
      </c>
      <c r="S14" s="67">
        <f>RANK(R14,$R$14:$R$17,0)</f>
        <v>1</v>
      </c>
      <c r="U14" s="92"/>
      <c r="V14" s="92"/>
      <c r="W14" s="157"/>
      <c r="X14" s="157"/>
      <c r="Y14" s="77"/>
      <c r="Z14" s="158"/>
      <c r="AA14" s="160"/>
      <c r="AB14" s="43"/>
      <c r="AC14" s="43"/>
      <c r="AD14" s="43"/>
      <c r="AE14" s="43"/>
    </row>
    <row r="15" spans="1:31" ht="15.75">
      <c r="A15" s="62">
        <v>68</v>
      </c>
      <c r="B15" s="65" t="str">
        <f>L15</f>
        <v>Hrabák</v>
      </c>
      <c r="C15" s="66" t="s">
        <v>3</v>
      </c>
      <c r="D15" s="65" t="str">
        <f>L16</f>
        <v>Rosemheim</v>
      </c>
      <c r="E15" s="67">
        <v>2</v>
      </c>
      <c r="F15" s="67" t="s">
        <v>5</v>
      </c>
      <c r="G15" s="67">
        <v>0</v>
      </c>
      <c r="H15" s="67">
        <v>22</v>
      </c>
      <c r="I15" s="67" t="s">
        <v>5</v>
      </c>
      <c r="J15" s="67">
        <v>8</v>
      </c>
      <c r="K15" s="83"/>
      <c r="L15" s="127" t="s">
        <v>134</v>
      </c>
      <c r="M15" s="67">
        <f>SUM(H15,J17,H18)</f>
        <v>62</v>
      </c>
      <c r="N15" s="67" t="s">
        <v>5</v>
      </c>
      <c r="O15" s="67">
        <f>SUM(J15,H17,J18)</f>
        <v>39</v>
      </c>
      <c r="P15" s="67">
        <f t="shared" ref="P15:P17" si="3">M15-O15</f>
        <v>23</v>
      </c>
      <c r="Q15" s="67">
        <f>SUM(E15,G17,E18)</f>
        <v>4</v>
      </c>
      <c r="R15" s="67">
        <f t="shared" ref="R15:R17" si="4">Q15+(P15/100)</f>
        <v>4.2300000000000004</v>
      </c>
      <c r="S15" s="67">
        <f t="shared" ref="S15:S17" si="5">RANK(R15,$R$14:$R$17,0)</f>
        <v>2</v>
      </c>
      <c r="U15" s="90"/>
      <c r="V15" s="72"/>
      <c r="W15" s="72"/>
      <c r="X15" s="71"/>
      <c r="Y15" s="77"/>
      <c r="Z15" s="53"/>
      <c r="AA15" s="54"/>
      <c r="AB15" s="43"/>
      <c r="AC15" s="43"/>
      <c r="AD15" s="43"/>
      <c r="AE15" s="43"/>
    </row>
    <row r="16" spans="1:31" ht="15.75">
      <c r="A16" s="62">
        <v>143</v>
      </c>
      <c r="B16" s="65" t="str">
        <f>L17</f>
        <v>Smolík</v>
      </c>
      <c r="C16" s="66" t="s">
        <v>3</v>
      </c>
      <c r="D16" s="65" t="str">
        <f>L16</f>
        <v>Rosemheim</v>
      </c>
      <c r="E16" s="67">
        <v>1</v>
      </c>
      <c r="F16" s="67" t="s">
        <v>5</v>
      </c>
      <c r="G16" s="67">
        <v>1</v>
      </c>
      <c r="H16" s="67">
        <v>18</v>
      </c>
      <c r="I16" s="67" t="s">
        <v>5</v>
      </c>
      <c r="J16" s="67">
        <v>19</v>
      </c>
      <c r="K16" s="83"/>
      <c r="L16" s="111" t="s">
        <v>186</v>
      </c>
      <c r="M16" s="67">
        <f>SUM(J15,J16,H19)</f>
        <v>33</v>
      </c>
      <c r="N16" s="67" t="s">
        <v>5</v>
      </c>
      <c r="O16" s="67">
        <f>SUM(H15,H16,J19)</f>
        <v>62</v>
      </c>
      <c r="P16" s="67">
        <f t="shared" si="3"/>
        <v>-29</v>
      </c>
      <c r="Q16" s="67">
        <f>SUM(G15,G16,E19)</f>
        <v>1</v>
      </c>
      <c r="R16" s="67">
        <f t="shared" si="4"/>
        <v>0.71</v>
      </c>
      <c r="S16" s="67">
        <f t="shared" si="5"/>
        <v>4</v>
      </c>
      <c r="U16" s="90" t="s">
        <v>40</v>
      </c>
      <c r="V16" s="142" t="str">
        <f>IF(S53=2,L53,IF(S54=2,L54,IF(S55=2,L55,IF(S56=2,L56,IF(S57=2,L57,"NEODEHRÁNO")))))</f>
        <v>Hrdlička</v>
      </c>
      <c r="W16" s="142"/>
      <c r="X16" s="71"/>
      <c r="Y16" s="77"/>
      <c r="Z16" s="53"/>
      <c r="AA16" s="54"/>
      <c r="AB16" s="43"/>
      <c r="AC16" s="43"/>
      <c r="AD16" s="43"/>
      <c r="AE16" s="43"/>
    </row>
    <row r="17" spans="1:31" ht="15.75">
      <c r="A17" s="62">
        <v>144</v>
      </c>
      <c r="B17" s="65" t="str">
        <f>L14</f>
        <v>Štětina</v>
      </c>
      <c r="C17" s="66" t="s">
        <v>3</v>
      </c>
      <c r="D17" s="65" t="str">
        <f>L15</f>
        <v>Hrabák</v>
      </c>
      <c r="E17" s="67">
        <v>2</v>
      </c>
      <c r="F17" s="67" t="s">
        <v>5</v>
      </c>
      <c r="G17" s="67">
        <v>0</v>
      </c>
      <c r="H17" s="67">
        <v>22</v>
      </c>
      <c r="I17" s="67" t="s">
        <v>5</v>
      </c>
      <c r="J17" s="67">
        <v>18</v>
      </c>
      <c r="K17" s="83"/>
      <c r="L17" s="127" t="s">
        <v>187</v>
      </c>
      <c r="M17" s="67">
        <f>SUM(J14,H16,J18)</f>
        <v>35</v>
      </c>
      <c r="N17" s="67" t="s">
        <v>5</v>
      </c>
      <c r="O17" s="67">
        <f>SUM(H14,J16,H18)</f>
        <v>63</v>
      </c>
      <c r="P17" s="67">
        <f t="shared" si="3"/>
        <v>-28</v>
      </c>
      <c r="Q17" s="67">
        <f>SUM(G14,E16,G18)</f>
        <v>1</v>
      </c>
      <c r="R17" s="67">
        <f t="shared" si="4"/>
        <v>0.72</v>
      </c>
      <c r="S17" s="67">
        <f t="shared" si="5"/>
        <v>3</v>
      </c>
      <c r="U17" s="90"/>
      <c r="V17" s="72"/>
      <c r="W17" s="73"/>
      <c r="X17" s="71"/>
      <c r="Y17" s="77"/>
      <c r="Z17" s="53"/>
      <c r="AA17" s="54"/>
      <c r="AB17" s="43"/>
      <c r="AC17" s="43"/>
      <c r="AD17" s="43"/>
      <c r="AE17" s="43"/>
    </row>
    <row r="18" spans="1:31" ht="15.75">
      <c r="A18" s="62">
        <v>211</v>
      </c>
      <c r="B18" s="65" t="str">
        <f>L15</f>
        <v>Hrabák</v>
      </c>
      <c r="C18" s="66" t="s">
        <v>3</v>
      </c>
      <c r="D18" s="65" t="str">
        <f>L17</f>
        <v>Smolík</v>
      </c>
      <c r="E18" s="67">
        <v>2</v>
      </c>
      <c r="F18" s="67" t="s">
        <v>5</v>
      </c>
      <c r="G18" s="67">
        <v>0</v>
      </c>
      <c r="H18" s="67">
        <v>22</v>
      </c>
      <c r="I18" s="67" t="s">
        <v>5</v>
      </c>
      <c r="J18" s="67">
        <v>9</v>
      </c>
      <c r="K18" s="83"/>
      <c r="L18" s="84"/>
      <c r="M18" s="38">
        <f>SUM(M14:M17)</f>
        <v>196</v>
      </c>
      <c r="N18" s="39">
        <f>M18-O18</f>
        <v>0</v>
      </c>
      <c r="O18" s="38">
        <f>SUM(O14:O17)</f>
        <v>196</v>
      </c>
      <c r="P18" s="82"/>
      <c r="Q18" s="82"/>
      <c r="R18" s="82"/>
      <c r="S18" s="82"/>
      <c r="U18" s="90"/>
      <c r="V18" s="72"/>
      <c r="W18" s="74"/>
      <c r="X18" s="71"/>
      <c r="Y18" s="77"/>
      <c r="Z18" s="53"/>
      <c r="AA18" s="54"/>
      <c r="AB18" s="43"/>
      <c r="AC18" s="43"/>
      <c r="AD18" s="43"/>
      <c r="AE18" s="43"/>
    </row>
    <row r="19" spans="1:31" ht="15.75">
      <c r="A19" s="62">
        <v>212</v>
      </c>
      <c r="B19" s="65" t="str">
        <f>L16</f>
        <v>Rosemheim</v>
      </c>
      <c r="C19" s="66" t="s">
        <v>3</v>
      </c>
      <c r="D19" s="65" t="str">
        <f>L14</f>
        <v>Štětina</v>
      </c>
      <c r="E19" s="67">
        <v>0</v>
      </c>
      <c r="F19" s="67" t="s">
        <v>5</v>
      </c>
      <c r="G19" s="67">
        <v>2</v>
      </c>
      <c r="H19" s="67">
        <v>6</v>
      </c>
      <c r="I19" s="67" t="s">
        <v>5</v>
      </c>
      <c r="J19" s="67">
        <v>22</v>
      </c>
      <c r="K19" s="83"/>
      <c r="L19" s="84"/>
      <c r="M19" s="82"/>
      <c r="N19" s="82"/>
      <c r="O19" s="82"/>
      <c r="P19" s="82"/>
      <c r="Q19" s="82"/>
      <c r="R19" s="82"/>
      <c r="S19" s="82"/>
      <c r="U19" s="90"/>
      <c r="V19" s="72"/>
      <c r="W19" s="74"/>
      <c r="X19" s="147" t="str">
        <f>V16</f>
        <v>Hrdlička</v>
      </c>
      <c r="Y19" s="148"/>
      <c r="Z19" s="53"/>
      <c r="AA19" s="54"/>
      <c r="AB19" s="43"/>
      <c r="AC19" s="43"/>
      <c r="AD19" s="43"/>
      <c r="AE19" s="43"/>
    </row>
    <row r="20" spans="1:31" ht="15.75">
      <c r="B20" s="65"/>
      <c r="C20" s="66"/>
      <c r="D20" s="65"/>
      <c r="E20" s="67"/>
      <c r="F20" s="67"/>
      <c r="G20" s="67"/>
      <c r="H20" s="67"/>
      <c r="I20" s="67"/>
      <c r="J20" s="67"/>
      <c r="K20" s="83"/>
      <c r="L20" s="84"/>
      <c r="M20" s="82"/>
      <c r="N20" s="82"/>
      <c r="O20" s="82"/>
      <c r="P20" s="82"/>
      <c r="Q20" s="82"/>
      <c r="R20" s="82"/>
      <c r="S20" s="82"/>
      <c r="U20" s="90"/>
      <c r="V20" s="72"/>
      <c r="W20" s="74"/>
      <c r="X20" s="75"/>
      <c r="Y20" s="81"/>
      <c r="Z20" s="53"/>
      <c r="AA20" s="54"/>
      <c r="AB20" s="43"/>
      <c r="AC20" s="43"/>
      <c r="AD20" s="43"/>
      <c r="AE20" s="43"/>
    </row>
    <row r="21" spans="1:31" ht="15.75">
      <c r="B21" s="65"/>
      <c r="C21" s="66"/>
      <c r="D21" s="65"/>
      <c r="E21" s="67"/>
      <c r="F21" s="67"/>
      <c r="G21" s="67"/>
      <c r="H21" s="67"/>
      <c r="I21" s="67"/>
      <c r="J21" s="67"/>
      <c r="K21" s="83"/>
      <c r="L21" s="84"/>
      <c r="M21" s="82"/>
      <c r="N21" s="82"/>
      <c r="O21" s="82"/>
      <c r="P21" s="82"/>
      <c r="Q21" s="82"/>
      <c r="R21" s="82"/>
      <c r="S21" s="82"/>
      <c r="U21" s="90"/>
      <c r="V21" s="72"/>
      <c r="W21" s="74"/>
      <c r="X21" s="71"/>
      <c r="Y21" s="79"/>
      <c r="Z21" s="53"/>
      <c r="AA21" s="54"/>
      <c r="AB21" s="43"/>
      <c r="AC21" s="43"/>
      <c r="AD21" s="43"/>
      <c r="AE21" s="43"/>
    </row>
    <row r="22" spans="1:31" ht="15.75">
      <c r="B22" s="65"/>
      <c r="C22" s="66"/>
      <c r="D22" s="65"/>
      <c r="E22" s="67"/>
      <c r="F22" s="67"/>
      <c r="G22" s="67"/>
      <c r="H22" s="67"/>
      <c r="I22" s="67"/>
      <c r="J22" s="67"/>
      <c r="K22" s="83"/>
      <c r="L22" s="35" t="s">
        <v>27</v>
      </c>
      <c r="M22" s="163"/>
      <c r="N22" s="163"/>
      <c r="O22" s="163"/>
      <c r="P22" s="82"/>
      <c r="Q22" s="82"/>
      <c r="R22" s="82"/>
      <c r="S22" s="82"/>
      <c r="U22" s="90" t="s">
        <v>43</v>
      </c>
      <c r="V22" s="142" t="str">
        <f>IF(S34=2,L34,IF(S35=2,L35,IF(S36=2,L36,IF(S37=2,L37,"NEODEHRÁNO"))))</f>
        <v>Malý</v>
      </c>
      <c r="W22" s="143"/>
      <c r="X22" s="71"/>
      <c r="Y22" s="71"/>
      <c r="Z22" s="53"/>
      <c r="AA22" s="54"/>
      <c r="AB22" s="43"/>
      <c r="AC22" s="43"/>
      <c r="AD22" s="43"/>
      <c r="AE22" s="43"/>
    </row>
    <row r="23" spans="1:31" ht="15.75">
      <c r="B23" s="65"/>
      <c r="C23" s="66"/>
      <c r="D23" s="65"/>
      <c r="E23" s="67"/>
      <c r="F23" s="67"/>
      <c r="G23" s="67"/>
      <c r="H23" s="67"/>
      <c r="I23" s="67"/>
      <c r="J23" s="67"/>
      <c r="K23" s="83"/>
      <c r="L23" s="67" t="s">
        <v>9</v>
      </c>
      <c r="M23" s="162" t="s">
        <v>10</v>
      </c>
      <c r="N23" s="162"/>
      <c r="O23" s="162"/>
      <c r="P23" s="87" t="s">
        <v>11</v>
      </c>
      <c r="Q23" s="67" t="s">
        <v>12</v>
      </c>
      <c r="R23" s="67" t="s">
        <v>13</v>
      </c>
      <c r="S23" s="67" t="s">
        <v>0</v>
      </c>
      <c r="U23" s="90"/>
      <c r="V23" s="43"/>
      <c r="W23" s="43"/>
      <c r="X23" s="43"/>
      <c r="Y23" s="43"/>
      <c r="Z23" s="56"/>
      <c r="AA23" s="57"/>
      <c r="AB23" s="43"/>
      <c r="AC23" s="43"/>
      <c r="AD23" s="43"/>
      <c r="AE23" s="43"/>
    </row>
    <row r="24" spans="1:31" ht="15.75">
      <c r="A24" s="62">
        <v>69</v>
      </c>
      <c r="B24" s="65" t="str">
        <f>L24</f>
        <v>Dvořák</v>
      </c>
      <c r="C24" s="66" t="s">
        <v>3</v>
      </c>
      <c r="D24" s="65" t="str">
        <f>L27</f>
        <v>Kadlec</v>
      </c>
      <c r="E24" s="67">
        <v>0</v>
      </c>
      <c r="F24" s="67" t="s">
        <v>5</v>
      </c>
      <c r="G24" s="67">
        <v>2</v>
      </c>
      <c r="H24" s="67">
        <v>14</v>
      </c>
      <c r="I24" s="67" t="s">
        <v>5</v>
      </c>
      <c r="J24" s="67">
        <v>22</v>
      </c>
      <c r="K24" s="83"/>
      <c r="L24" s="111" t="s">
        <v>188</v>
      </c>
      <c r="M24" s="67">
        <f>SUM(H24,H27,J29)</f>
        <v>41</v>
      </c>
      <c r="N24" s="82" t="s">
        <v>5</v>
      </c>
      <c r="O24" s="67">
        <f>SUM(J24,J27,H29)</f>
        <v>66</v>
      </c>
      <c r="P24" s="67">
        <f>M24-O24</f>
        <v>-25</v>
      </c>
      <c r="Q24" s="67">
        <f>SUM(E24,E27,G29)</f>
        <v>0</v>
      </c>
      <c r="R24" s="67">
        <f>Q24+(P24/100)</f>
        <v>-0.25</v>
      </c>
      <c r="S24" s="67">
        <f>RANK(R24,$R$24:$R$27,0)</f>
        <v>4</v>
      </c>
      <c r="U24" s="90"/>
      <c r="V24" s="43"/>
      <c r="W24" s="43"/>
      <c r="X24" s="43"/>
      <c r="Y24" s="43"/>
      <c r="Z24" s="56"/>
      <c r="AA24" s="57"/>
      <c r="AB24" s="43"/>
      <c r="AC24" s="43"/>
      <c r="AD24" s="43"/>
      <c r="AE24" s="43"/>
    </row>
    <row r="25" spans="1:31" ht="15.75">
      <c r="A25" s="62">
        <v>70</v>
      </c>
      <c r="B25" s="65" t="str">
        <f>L25</f>
        <v>Hynek</v>
      </c>
      <c r="C25" s="66" t="s">
        <v>3</v>
      </c>
      <c r="D25" s="65" t="str">
        <f>L26</f>
        <v>Soukup</v>
      </c>
      <c r="E25" s="67">
        <v>0</v>
      </c>
      <c r="F25" s="67" t="s">
        <v>5</v>
      </c>
      <c r="G25" s="67">
        <v>2</v>
      </c>
      <c r="H25" s="67">
        <v>11</v>
      </c>
      <c r="I25" s="67" t="s">
        <v>5</v>
      </c>
      <c r="J25" s="67">
        <v>22</v>
      </c>
      <c r="K25" s="83"/>
      <c r="L25" s="111" t="s">
        <v>189</v>
      </c>
      <c r="M25" s="67">
        <f>SUM(H25,J27,H28)</f>
        <v>50</v>
      </c>
      <c r="N25" s="67" t="s">
        <v>5</v>
      </c>
      <c r="O25" s="67">
        <f>SUM(J25,H27,J28)</f>
        <v>55</v>
      </c>
      <c r="P25" s="67">
        <f t="shared" ref="P25:P27" si="6">M25-O25</f>
        <v>-5</v>
      </c>
      <c r="Q25" s="67">
        <f>SUM(E25,G27,E28)</f>
        <v>3</v>
      </c>
      <c r="R25" s="67">
        <f t="shared" ref="R25:R27" si="7">Q25+(P25/100)</f>
        <v>2.95</v>
      </c>
      <c r="S25" s="67">
        <f t="shared" ref="S25:S27" si="8">RANK(R25,$R$24:$R$27,0)</f>
        <v>3</v>
      </c>
      <c r="U25" s="152" t="str">
        <f>V22</f>
        <v>Malý</v>
      </c>
      <c r="V25" s="152"/>
      <c r="W25" s="43"/>
      <c r="X25" s="43"/>
      <c r="Y25" s="43"/>
      <c r="Z25" s="56"/>
      <c r="AA25" s="57"/>
      <c r="AB25" s="198" t="str">
        <f>Z13</f>
        <v>Morávek</v>
      </c>
      <c r="AC25" s="197"/>
      <c r="AD25" s="43"/>
      <c r="AE25" s="43"/>
    </row>
    <row r="26" spans="1:31" ht="15.75">
      <c r="A26" s="62">
        <v>145</v>
      </c>
      <c r="B26" s="65" t="str">
        <f>L27</f>
        <v>Kadlec</v>
      </c>
      <c r="C26" s="66" t="s">
        <v>3</v>
      </c>
      <c r="D26" s="65" t="str">
        <f>L26</f>
        <v>Soukup</v>
      </c>
      <c r="E26" s="67">
        <v>1</v>
      </c>
      <c r="F26" s="67" t="s">
        <v>5</v>
      </c>
      <c r="G26" s="67">
        <v>1</v>
      </c>
      <c r="H26" s="67">
        <v>14</v>
      </c>
      <c r="I26" s="67" t="s">
        <v>5</v>
      </c>
      <c r="J26" s="67">
        <v>20</v>
      </c>
      <c r="K26" s="83"/>
      <c r="L26" s="127" t="s">
        <v>63</v>
      </c>
      <c r="M26" s="67">
        <f>SUM(J25,J26,H29)</f>
        <v>64</v>
      </c>
      <c r="N26" s="67" t="s">
        <v>5</v>
      </c>
      <c r="O26" s="67">
        <f>SUM(H25,H26,J29)</f>
        <v>37</v>
      </c>
      <c r="P26" s="67">
        <f t="shared" si="6"/>
        <v>27</v>
      </c>
      <c r="Q26" s="67">
        <f>SUM(G25,G26,E29)</f>
        <v>5</v>
      </c>
      <c r="R26" s="67">
        <f t="shared" si="7"/>
        <v>5.27</v>
      </c>
      <c r="S26" s="67">
        <f t="shared" si="8"/>
        <v>1</v>
      </c>
      <c r="U26" s="166" t="s">
        <v>96</v>
      </c>
      <c r="V26" s="153"/>
      <c r="W26" s="43"/>
      <c r="X26" s="43"/>
      <c r="Y26" s="43"/>
      <c r="Z26" s="56"/>
      <c r="AA26" s="57"/>
      <c r="AB26" s="43"/>
      <c r="AC26" s="58"/>
      <c r="AD26" s="43"/>
      <c r="AE26" s="43"/>
    </row>
    <row r="27" spans="1:31" ht="15.75">
      <c r="A27" s="62">
        <v>146</v>
      </c>
      <c r="B27" s="65" t="str">
        <f>L24</f>
        <v>Dvořák</v>
      </c>
      <c r="C27" s="66" t="s">
        <v>3</v>
      </c>
      <c r="D27" s="65" t="str">
        <f>L25</f>
        <v>Hynek</v>
      </c>
      <c r="E27" s="67">
        <v>0</v>
      </c>
      <c r="F27" s="67" t="s">
        <v>5</v>
      </c>
      <c r="G27" s="67">
        <v>2</v>
      </c>
      <c r="H27" s="67">
        <v>15</v>
      </c>
      <c r="I27" s="67" t="s">
        <v>5</v>
      </c>
      <c r="J27" s="67">
        <v>22</v>
      </c>
      <c r="K27" s="83"/>
      <c r="L27" s="122" t="s">
        <v>190</v>
      </c>
      <c r="M27" s="67">
        <f>SUM(J24,H26,J28)</f>
        <v>54</v>
      </c>
      <c r="N27" s="67" t="s">
        <v>5</v>
      </c>
      <c r="O27" s="67">
        <f>SUM(H24,J26,H28)</f>
        <v>51</v>
      </c>
      <c r="P27" s="67">
        <f t="shared" si="6"/>
        <v>3</v>
      </c>
      <c r="Q27" s="67">
        <f>SUM(G24,E26,G28)</f>
        <v>4</v>
      </c>
      <c r="R27" s="67">
        <f t="shared" si="7"/>
        <v>4.03</v>
      </c>
      <c r="S27" s="67">
        <f t="shared" si="8"/>
        <v>2</v>
      </c>
      <c r="U27" s="90"/>
      <c r="V27" s="43"/>
      <c r="W27" s="43"/>
      <c r="X27" s="43"/>
      <c r="Y27" s="43"/>
      <c r="Z27" s="56"/>
      <c r="AA27" s="57"/>
      <c r="AB27" s="43"/>
      <c r="AC27" s="57"/>
      <c r="AD27" s="43"/>
      <c r="AE27" s="43"/>
    </row>
    <row r="28" spans="1:31" ht="15.75">
      <c r="A28" s="62">
        <v>213</v>
      </c>
      <c r="B28" s="65" t="str">
        <f>L25</f>
        <v>Hynek</v>
      </c>
      <c r="C28" s="66" t="s">
        <v>3</v>
      </c>
      <c r="D28" s="65" t="str">
        <f>L27</f>
        <v>Kadlec</v>
      </c>
      <c r="E28" s="67">
        <v>1</v>
      </c>
      <c r="F28" s="67" t="s">
        <v>5</v>
      </c>
      <c r="G28" s="67">
        <v>1</v>
      </c>
      <c r="H28" s="67">
        <v>17</v>
      </c>
      <c r="I28" s="67" t="s">
        <v>5</v>
      </c>
      <c r="J28" s="67">
        <v>18</v>
      </c>
      <c r="K28" s="83"/>
      <c r="L28" s="84"/>
      <c r="M28" s="38">
        <f>SUM(M24:M27)</f>
        <v>209</v>
      </c>
      <c r="N28" s="39">
        <f>M28-O28</f>
        <v>0</v>
      </c>
      <c r="O28" s="38">
        <f>SUM(O24:O27)</f>
        <v>209</v>
      </c>
      <c r="P28" s="82"/>
      <c r="Q28" s="82"/>
      <c r="R28" s="82"/>
      <c r="S28" s="82"/>
      <c r="U28" s="90" t="s">
        <v>35</v>
      </c>
      <c r="V28" s="140" t="str">
        <f>IF(S24=1,L24,IF(S25=1,L25,IF(S26=1,L26,IF(S27=1,L27,"NEODEHRÁNO"))))</f>
        <v>Soukup</v>
      </c>
      <c r="W28" s="140"/>
      <c r="X28" s="71"/>
      <c r="Y28" s="71"/>
      <c r="Z28" s="53"/>
      <c r="AA28" s="54"/>
      <c r="AB28" s="43"/>
      <c r="AC28" s="57"/>
      <c r="AD28" s="43"/>
      <c r="AE28" s="43"/>
    </row>
    <row r="29" spans="1:31" ht="15.75">
      <c r="A29" s="62">
        <v>214</v>
      </c>
      <c r="B29" s="65" t="str">
        <f>L26</f>
        <v>Soukup</v>
      </c>
      <c r="C29" s="66" t="s">
        <v>3</v>
      </c>
      <c r="D29" s="65" t="str">
        <f>L24</f>
        <v>Dvořák</v>
      </c>
      <c r="E29" s="67">
        <v>2</v>
      </c>
      <c r="F29" s="67" t="s">
        <v>5</v>
      </c>
      <c r="G29" s="67">
        <v>0</v>
      </c>
      <c r="H29" s="67">
        <v>22</v>
      </c>
      <c r="I29" s="67" t="s">
        <v>5</v>
      </c>
      <c r="J29" s="67">
        <v>12</v>
      </c>
      <c r="K29" s="83"/>
      <c r="L29" s="84"/>
      <c r="M29" s="82"/>
      <c r="N29" s="82"/>
      <c r="O29" s="82"/>
      <c r="P29" s="82"/>
      <c r="Q29" s="82"/>
      <c r="R29" s="82"/>
      <c r="S29" s="82"/>
      <c r="U29" s="90"/>
      <c r="V29" s="72"/>
      <c r="W29" s="73"/>
      <c r="X29" s="71"/>
      <c r="Y29" s="71"/>
      <c r="Z29" s="53"/>
      <c r="AA29" s="54"/>
      <c r="AB29" s="43"/>
      <c r="AC29" s="57"/>
      <c r="AD29" s="43"/>
      <c r="AE29" s="43"/>
    </row>
    <row r="30" spans="1:31" ht="15.75">
      <c r="B30" s="65"/>
      <c r="C30" s="66"/>
      <c r="D30" s="65"/>
      <c r="E30" s="67"/>
      <c r="F30" s="67"/>
      <c r="G30" s="67"/>
      <c r="H30" s="67"/>
      <c r="I30" s="67"/>
      <c r="J30" s="67"/>
      <c r="K30" s="83"/>
      <c r="L30" s="84"/>
      <c r="M30" s="82"/>
      <c r="N30" s="82"/>
      <c r="O30" s="82"/>
      <c r="P30" s="82"/>
      <c r="Q30" s="82"/>
      <c r="R30" s="82"/>
      <c r="S30" s="82"/>
      <c r="U30" s="90"/>
      <c r="V30" s="72"/>
      <c r="W30" s="74"/>
      <c r="X30" s="71"/>
      <c r="Y30" s="71"/>
      <c r="Z30" s="53"/>
      <c r="AA30" s="54"/>
      <c r="AB30" s="43"/>
      <c r="AC30" s="57"/>
      <c r="AD30" s="43"/>
      <c r="AE30" s="43"/>
    </row>
    <row r="31" spans="1:31" ht="15.75">
      <c r="B31" s="65"/>
      <c r="C31" s="66"/>
      <c r="D31" s="65"/>
      <c r="E31" s="67"/>
      <c r="F31" s="67"/>
      <c r="G31" s="67"/>
      <c r="H31" s="67"/>
      <c r="I31" s="67"/>
      <c r="J31" s="67"/>
      <c r="K31" s="83"/>
      <c r="L31" s="84"/>
      <c r="M31" s="82"/>
      <c r="N31" s="82"/>
      <c r="O31" s="82"/>
      <c r="P31" s="82"/>
      <c r="Q31" s="82"/>
      <c r="R31" s="82"/>
      <c r="S31" s="82"/>
      <c r="U31" s="90"/>
      <c r="V31" s="72"/>
      <c r="W31" s="74"/>
      <c r="X31" s="141" t="str">
        <f>V34</f>
        <v>Hrabák</v>
      </c>
      <c r="Y31" s="142"/>
      <c r="Z31" s="53"/>
      <c r="AA31" s="54"/>
      <c r="AB31" s="43"/>
      <c r="AC31" s="57"/>
      <c r="AD31" s="43"/>
      <c r="AE31" s="43"/>
    </row>
    <row r="32" spans="1:31" ht="15.75">
      <c r="B32" s="65"/>
      <c r="C32" s="66"/>
      <c r="D32" s="65"/>
      <c r="E32" s="67"/>
      <c r="F32" s="67"/>
      <c r="G32" s="67"/>
      <c r="H32" s="67"/>
      <c r="I32" s="67"/>
      <c r="J32" s="67"/>
      <c r="K32" s="83"/>
      <c r="L32" s="35" t="s">
        <v>29</v>
      </c>
      <c r="M32" s="163"/>
      <c r="N32" s="163"/>
      <c r="O32" s="163"/>
      <c r="P32" s="82"/>
      <c r="Q32" s="82"/>
      <c r="R32" s="82"/>
      <c r="S32" s="82"/>
      <c r="U32" s="90"/>
      <c r="V32" s="72"/>
      <c r="W32" s="74"/>
      <c r="X32" s="75"/>
      <c r="Y32" s="76"/>
      <c r="Z32" s="53"/>
      <c r="AA32" s="54"/>
      <c r="AB32" s="43"/>
      <c r="AC32" s="57"/>
      <c r="AD32" s="43"/>
      <c r="AE32" s="43"/>
    </row>
    <row r="33" spans="1:31" ht="15.75">
      <c r="B33" s="65"/>
      <c r="C33" s="66"/>
      <c r="D33" s="65"/>
      <c r="E33" s="67"/>
      <c r="F33" s="67"/>
      <c r="G33" s="67"/>
      <c r="H33" s="67"/>
      <c r="I33" s="67"/>
      <c r="J33" s="67"/>
      <c r="K33" s="83"/>
      <c r="L33" s="67" t="s">
        <v>9</v>
      </c>
      <c r="M33" s="162" t="s">
        <v>10</v>
      </c>
      <c r="N33" s="162"/>
      <c r="O33" s="162"/>
      <c r="P33" s="87" t="s">
        <v>11</v>
      </c>
      <c r="Q33" s="67" t="s">
        <v>12</v>
      </c>
      <c r="R33" s="67" t="s">
        <v>13</v>
      </c>
      <c r="S33" s="67" t="s">
        <v>0</v>
      </c>
      <c r="U33" s="90"/>
      <c r="V33" s="72"/>
      <c r="W33" s="74"/>
      <c r="X33" s="71"/>
      <c r="Y33" s="77"/>
      <c r="Z33" s="53"/>
      <c r="AA33" s="54"/>
      <c r="AB33" s="43"/>
      <c r="AC33" s="57"/>
      <c r="AD33" s="43"/>
      <c r="AE33" s="43"/>
    </row>
    <row r="34" spans="1:31" ht="15.75">
      <c r="A34" s="62">
        <v>71</v>
      </c>
      <c r="B34" s="65" t="str">
        <f>L34</f>
        <v>Novák</v>
      </c>
      <c r="C34" s="66" t="s">
        <v>3</v>
      </c>
      <c r="D34" s="65" t="str">
        <f>L37</f>
        <v>Jurka</v>
      </c>
      <c r="E34" s="67">
        <v>1</v>
      </c>
      <c r="F34" s="67" t="s">
        <v>5</v>
      </c>
      <c r="G34" s="67">
        <v>1</v>
      </c>
      <c r="H34" s="67">
        <v>16</v>
      </c>
      <c r="I34" s="67" t="s">
        <v>5</v>
      </c>
      <c r="J34" s="67">
        <v>21</v>
      </c>
      <c r="K34" s="83"/>
      <c r="L34" s="105" t="s">
        <v>191</v>
      </c>
      <c r="M34" s="67">
        <f>SUM(H34,H37,J39)</f>
        <v>37</v>
      </c>
      <c r="N34" s="82" t="s">
        <v>5</v>
      </c>
      <c r="O34" s="67">
        <f>SUM(J34,J37,H39)</f>
        <v>65</v>
      </c>
      <c r="P34" s="67">
        <f>M34-O34</f>
        <v>-28</v>
      </c>
      <c r="Q34" s="67">
        <f>SUM(E34,E37,G39)</f>
        <v>1</v>
      </c>
      <c r="R34" s="67">
        <f>Q34+(P34/100)</f>
        <v>0.72</v>
      </c>
      <c r="S34" s="67">
        <f>RANK(R34,$R$34:$R$37,0)</f>
        <v>4</v>
      </c>
      <c r="U34" s="90" t="s">
        <v>17</v>
      </c>
      <c r="V34" s="142" t="str">
        <f>IF(S14=2,L14,IF(S15=2,L15,IF(S16=2,L16,IF(S17=2,L17,"NEODEHRÁNO"))))</f>
        <v>Hrabák</v>
      </c>
      <c r="W34" s="143"/>
      <c r="X34" s="71"/>
      <c r="Y34" s="77"/>
      <c r="Z34" s="53"/>
      <c r="AA34" s="54"/>
      <c r="AB34" s="43"/>
      <c r="AC34" s="57"/>
      <c r="AD34" s="43"/>
      <c r="AE34" s="43"/>
    </row>
    <row r="35" spans="1:31" ht="15.75">
      <c r="A35" s="62">
        <v>72</v>
      </c>
      <c r="B35" s="65" t="str">
        <f>L35</f>
        <v>Chlubna</v>
      </c>
      <c r="C35" s="66" t="s">
        <v>3</v>
      </c>
      <c r="D35" s="65" t="str">
        <f>L36</f>
        <v>Malý</v>
      </c>
      <c r="E35" s="67">
        <v>2</v>
      </c>
      <c r="F35" s="67" t="s">
        <v>5</v>
      </c>
      <c r="G35" s="67">
        <v>0</v>
      </c>
      <c r="H35" s="67">
        <v>22</v>
      </c>
      <c r="I35" s="67" t="s">
        <v>5</v>
      </c>
      <c r="J35" s="67">
        <v>18</v>
      </c>
      <c r="K35" s="83"/>
      <c r="L35" s="110" t="s">
        <v>192</v>
      </c>
      <c r="M35" s="67">
        <f>SUM(H35,J37,H38)</f>
        <v>66</v>
      </c>
      <c r="N35" s="67" t="s">
        <v>5</v>
      </c>
      <c r="O35" s="67">
        <f>SUM(J35,H37,J38)</f>
        <v>41</v>
      </c>
      <c r="P35" s="67">
        <f t="shared" ref="P35:P37" si="9">M35-O35</f>
        <v>25</v>
      </c>
      <c r="Q35" s="67">
        <f>SUM(E35,G37,E38)</f>
        <v>6</v>
      </c>
      <c r="R35" s="67">
        <f t="shared" ref="R35:R37" si="10">Q35+(P35/100)</f>
        <v>6.25</v>
      </c>
      <c r="S35" s="67">
        <f t="shared" ref="S35:S37" si="11">RANK(R35,$R$34:$R$37,0)</f>
        <v>1</v>
      </c>
      <c r="U35" s="90"/>
      <c r="V35" s="72"/>
      <c r="W35" s="78"/>
      <c r="X35" s="79"/>
      <c r="Y35" s="77"/>
      <c r="Z35" s="53"/>
      <c r="AA35" s="54"/>
      <c r="AB35" s="43"/>
      <c r="AC35" s="57"/>
      <c r="AD35" s="43"/>
      <c r="AE35" s="43"/>
    </row>
    <row r="36" spans="1:31" ht="15.75">
      <c r="A36" s="62">
        <v>147</v>
      </c>
      <c r="B36" s="65" t="str">
        <f>L37</f>
        <v>Jurka</v>
      </c>
      <c r="C36" s="66" t="s">
        <v>3</v>
      </c>
      <c r="D36" s="65" t="str">
        <f>L36</f>
        <v>Malý</v>
      </c>
      <c r="E36" s="67">
        <v>0</v>
      </c>
      <c r="F36" s="67" t="s">
        <v>5</v>
      </c>
      <c r="G36" s="67">
        <v>2</v>
      </c>
      <c r="H36" s="67">
        <v>4</v>
      </c>
      <c r="I36" s="67" t="s">
        <v>5</v>
      </c>
      <c r="J36" s="67">
        <v>22</v>
      </c>
      <c r="K36" s="83"/>
      <c r="L36" s="99" t="s">
        <v>85</v>
      </c>
      <c r="M36" s="67">
        <f>SUM(J35,J36,H39)</f>
        <v>62</v>
      </c>
      <c r="N36" s="67" t="s">
        <v>5</v>
      </c>
      <c r="O36" s="67">
        <f>SUM(H35,H36,J39)</f>
        <v>32</v>
      </c>
      <c r="P36" s="67">
        <f t="shared" si="9"/>
        <v>30</v>
      </c>
      <c r="Q36" s="67">
        <f>SUM(G35,G36,E39)</f>
        <v>4</v>
      </c>
      <c r="R36" s="67">
        <f t="shared" si="10"/>
        <v>4.3</v>
      </c>
      <c r="S36" s="67">
        <f t="shared" si="11"/>
        <v>2</v>
      </c>
      <c r="U36" s="90"/>
      <c r="V36" s="72"/>
      <c r="W36" s="80"/>
      <c r="X36" s="79"/>
      <c r="Y36" s="77"/>
      <c r="Z36" s="53"/>
      <c r="AA36" s="54"/>
      <c r="AB36" s="43"/>
      <c r="AC36" s="57"/>
      <c r="AD36" s="43"/>
      <c r="AE36" s="43"/>
    </row>
    <row r="37" spans="1:31" ht="15.75">
      <c r="A37" s="62">
        <v>148</v>
      </c>
      <c r="B37" s="65" t="str">
        <f>L34</f>
        <v>Novák</v>
      </c>
      <c r="C37" s="66" t="s">
        <v>3</v>
      </c>
      <c r="D37" s="65" t="str">
        <f>L35</f>
        <v>Chlubna</v>
      </c>
      <c r="E37" s="67">
        <v>0</v>
      </c>
      <c r="F37" s="67" t="s">
        <v>5</v>
      </c>
      <c r="G37" s="67">
        <v>2</v>
      </c>
      <c r="H37" s="67">
        <v>15</v>
      </c>
      <c r="I37" s="67" t="s">
        <v>5</v>
      </c>
      <c r="J37" s="67">
        <v>22</v>
      </c>
      <c r="K37" s="83"/>
      <c r="L37" s="127" t="s">
        <v>193</v>
      </c>
      <c r="M37" s="67">
        <f>SUM(J34,H36,J38)</f>
        <v>33</v>
      </c>
      <c r="N37" s="67" t="s">
        <v>5</v>
      </c>
      <c r="O37" s="67">
        <f>SUM(H34,J36,H38)</f>
        <v>60</v>
      </c>
      <c r="P37" s="67">
        <f t="shared" si="9"/>
        <v>-27</v>
      </c>
      <c r="Q37" s="67">
        <f>SUM(G34,E36,G38)</f>
        <v>1</v>
      </c>
      <c r="R37" s="67">
        <f t="shared" si="10"/>
        <v>0.73</v>
      </c>
      <c r="S37" s="67">
        <f t="shared" si="11"/>
        <v>3</v>
      </c>
      <c r="U37" s="92"/>
      <c r="V37" s="92"/>
      <c r="W37" s="154"/>
      <c r="X37" s="154"/>
      <c r="Y37" s="77"/>
      <c r="Z37" s="155" t="str">
        <f>X43</f>
        <v>Šilhan</v>
      </c>
      <c r="AA37" s="156"/>
      <c r="AB37" s="43"/>
      <c r="AC37" s="57"/>
      <c r="AD37" s="43"/>
      <c r="AE37" s="43"/>
    </row>
    <row r="38" spans="1:31" ht="15.75">
      <c r="A38" s="62">
        <v>215</v>
      </c>
      <c r="B38" s="65" t="str">
        <f>L35</f>
        <v>Chlubna</v>
      </c>
      <c r="C38" s="66" t="s">
        <v>3</v>
      </c>
      <c r="D38" s="65" t="str">
        <f>L37</f>
        <v>Jurka</v>
      </c>
      <c r="E38" s="67">
        <v>2</v>
      </c>
      <c r="F38" s="67" t="s">
        <v>5</v>
      </c>
      <c r="G38" s="67">
        <v>0</v>
      </c>
      <c r="H38" s="67">
        <v>22</v>
      </c>
      <c r="I38" s="67" t="s">
        <v>5</v>
      </c>
      <c r="J38" s="67">
        <v>8</v>
      </c>
      <c r="K38" s="83"/>
      <c r="L38" s="84"/>
      <c r="M38" s="38">
        <f>SUM(M34:M37)</f>
        <v>198</v>
      </c>
      <c r="N38" s="39">
        <f>M38-O38</f>
        <v>0</v>
      </c>
      <c r="O38" s="38">
        <f>SUM(O34:O37)</f>
        <v>198</v>
      </c>
      <c r="P38" s="82"/>
      <c r="Q38" s="82"/>
      <c r="R38" s="82"/>
      <c r="S38" s="82"/>
      <c r="U38" s="92"/>
      <c r="V38" s="92"/>
      <c r="W38" s="157"/>
      <c r="X38" s="157"/>
      <c r="Y38" s="77"/>
      <c r="Z38" s="158"/>
      <c r="AA38" s="159"/>
      <c r="AB38" s="43"/>
      <c r="AC38" s="57"/>
      <c r="AD38" s="43"/>
      <c r="AE38" s="43"/>
    </row>
    <row r="39" spans="1:31" ht="15.75">
      <c r="A39" s="62">
        <v>216</v>
      </c>
      <c r="B39" s="65" t="str">
        <f>L36</f>
        <v>Malý</v>
      </c>
      <c r="C39" s="66" t="s">
        <v>3</v>
      </c>
      <c r="D39" s="65" t="str">
        <f>L34</f>
        <v>Novák</v>
      </c>
      <c r="E39" s="67">
        <v>2</v>
      </c>
      <c r="F39" s="67" t="s">
        <v>5</v>
      </c>
      <c r="G39" s="67">
        <v>0</v>
      </c>
      <c r="H39" s="67">
        <v>22</v>
      </c>
      <c r="I39" s="67" t="s">
        <v>5</v>
      </c>
      <c r="J39" s="67">
        <v>6</v>
      </c>
      <c r="K39" s="83"/>
      <c r="L39" s="84"/>
      <c r="M39" s="82"/>
      <c r="N39" s="82"/>
      <c r="O39" s="82"/>
      <c r="P39" s="82"/>
      <c r="Q39" s="82"/>
      <c r="R39" s="82"/>
      <c r="S39" s="82"/>
      <c r="U39" s="90"/>
      <c r="V39" s="72"/>
      <c r="W39" s="72"/>
      <c r="X39" s="71"/>
      <c r="Y39" s="77"/>
      <c r="Z39" s="42"/>
      <c r="AA39" s="42"/>
      <c r="AB39" s="43"/>
      <c r="AC39" s="57"/>
      <c r="AD39" s="43"/>
      <c r="AE39" s="43"/>
    </row>
    <row r="40" spans="1:31" ht="15.75">
      <c r="B40" s="65"/>
      <c r="C40" s="66"/>
      <c r="D40" s="65"/>
      <c r="E40" s="67"/>
      <c r="F40" s="67"/>
      <c r="G40" s="67"/>
      <c r="H40" s="67"/>
      <c r="I40" s="67"/>
      <c r="J40" s="67"/>
      <c r="K40" s="83"/>
      <c r="L40" s="84"/>
      <c r="M40" s="82"/>
      <c r="N40" s="82"/>
      <c r="O40" s="82"/>
      <c r="P40" s="82"/>
      <c r="Q40" s="82"/>
      <c r="R40" s="82"/>
      <c r="S40" s="82"/>
      <c r="U40" s="90"/>
      <c r="V40" s="142"/>
      <c r="W40" s="142"/>
      <c r="X40" s="71"/>
      <c r="Y40" s="77"/>
      <c r="Z40" s="42"/>
      <c r="AA40" s="42"/>
      <c r="AB40" s="43"/>
      <c r="AC40" s="57"/>
      <c r="AD40" s="43"/>
      <c r="AE40" s="43"/>
    </row>
    <row r="41" spans="1:31" ht="15.75">
      <c r="B41" s="65"/>
      <c r="C41" s="66"/>
      <c r="D41" s="65"/>
      <c r="E41" s="67"/>
      <c r="F41" s="67"/>
      <c r="G41" s="67"/>
      <c r="H41" s="67"/>
      <c r="I41" s="67"/>
      <c r="J41" s="67"/>
      <c r="K41" s="83"/>
      <c r="L41" s="84"/>
      <c r="M41" s="82"/>
      <c r="N41" s="82"/>
      <c r="O41" s="82"/>
      <c r="P41" s="82"/>
      <c r="Q41" s="82"/>
      <c r="R41" s="82"/>
      <c r="S41" s="82"/>
      <c r="U41" s="90"/>
      <c r="V41" s="72"/>
      <c r="W41" s="73"/>
      <c r="X41" s="71"/>
      <c r="Y41" s="77"/>
      <c r="Z41" s="42"/>
      <c r="AA41" s="42"/>
      <c r="AB41" s="43"/>
      <c r="AC41" s="57"/>
      <c r="AD41" s="43"/>
      <c r="AE41" s="43"/>
    </row>
    <row r="42" spans="1:31" ht="15.75">
      <c r="B42" s="65"/>
      <c r="C42" s="66"/>
      <c r="D42" s="65"/>
      <c r="E42" s="67"/>
      <c r="F42" s="67"/>
      <c r="G42" s="67"/>
      <c r="H42" s="67"/>
      <c r="I42" s="67"/>
      <c r="J42" s="67"/>
      <c r="K42" s="83"/>
      <c r="L42" s="35" t="s">
        <v>30</v>
      </c>
      <c r="M42" s="163"/>
      <c r="N42" s="163"/>
      <c r="O42" s="163"/>
      <c r="P42" s="82"/>
      <c r="Q42" s="82"/>
      <c r="R42" s="82"/>
      <c r="S42" s="82"/>
      <c r="U42" s="90"/>
      <c r="V42" s="72"/>
      <c r="W42" s="74"/>
      <c r="X42" s="71"/>
      <c r="Y42" s="77"/>
      <c r="Z42" s="42"/>
      <c r="AA42" s="42"/>
      <c r="AB42" s="43"/>
      <c r="AC42" s="57"/>
      <c r="AD42" s="43"/>
      <c r="AE42" s="43"/>
    </row>
    <row r="43" spans="1:31" ht="15.75">
      <c r="B43" s="65"/>
      <c r="C43" s="66"/>
      <c r="D43" s="65"/>
      <c r="E43" s="67"/>
      <c r="F43" s="67"/>
      <c r="G43" s="67"/>
      <c r="H43" s="67"/>
      <c r="I43" s="67"/>
      <c r="J43" s="67"/>
      <c r="K43" s="83"/>
      <c r="L43" s="67" t="s">
        <v>9</v>
      </c>
      <c r="M43" s="162" t="s">
        <v>10</v>
      </c>
      <c r="N43" s="162"/>
      <c r="O43" s="162"/>
      <c r="P43" s="87" t="s">
        <v>11</v>
      </c>
      <c r="Q43" s="67" t="s">
        <v>12</v>
      </c>
      <c r="R43" s="67" t="s">
        <v>13</v>
      </c>
      <c r="S43" s="67" t="s">
        <v>0</v>
      </c>
      <c r="U43" s="90"/>
      <c r="V43" s="72"/>
      <c r="W43" s="93" t="s">
        <v>44</v>
      </c>
      <c r="X43" s="147" t="str">
        <f>IF(S44=1,L44,IF(S45=1,L45,IF(S46=1,L46,IF(S47=1,L47,"NEODEHRÁNO"))))</f>
        <v>Šilhan</v>
      </c>
      <c r="Y43" s="148"/>
      <c r="Z43" s="42"/>
      <c r="AA43" s="42"/>
      <c r="AB43" s="43"/>
      <c r="AC43" s="57"/>
      <c r="AD43" s="43"/>
      <c r="AE43" s="43"/>
    </row>
    <row r="44" spans="1:31" ht="15.75">
      <c r="A44" s="62">
        <v>73</v>
      </c>
      <c r="B44" s="65" t="str">
        <f>L44</f>
        <v>Šilhan</v>
      </c>
      <c r="C44" s="66" t="s">
        <v>3</v>
      </c>
      <c r="D44" s="65" t="str">
        <f>L47</f>
        <v>Panocha</v>
      </c>
      <c r="E44" s="67">
        <v>2</v>
      </c>
      <c r="F44" s="67" t="s">
        <v>5</v>
      </c>
      <c r="G44" s="67">
        <v>0</v>
      </c>
      <c r="H44" s="67">
        <v>22</v>
      </c>
      <c r="I44" s="67" t="s">
        <v>5</v>
      </c>
      <c r="J44" s="67">
        <v>11</v>
      </c>
      <c r="K44" s="83"/>
      <c r="L44" s="105" t="s">
        <v>70</v>
      </c>
      <c r="M44" s="67">
        <f>SUM(H44,H47,J49)</f>
        <v>66</v>
      </c>
      <c r="N44" s="82" t="s">
        <v>5</v>
      </c>
      <c r="O44" s="67">
        <f>SUM(J44,J47,H49)</f>
        <v>13</v>
      </c>
      <c r="P44" s="67">
        <f>M44-O44</f>
        <v>53</v>
      </c>
      <c r="Q44" s="67">
        <f>SUM(E44,E47,G49)</f>
        <v>6</v>
      </c>
      <c r="R44" s="67">
        <f>Q44+(P44/100)</f>
        <v>6.53</v>
      </c>
      <c r="S44" s="67">
        <f>RANK(R44,$R$44:$R$47,0)</f>
        <v>1</v>
      </c>
      <c r="U44" s="90"/>
      <c r="V44" s="72"/>
      <c r="W44" s="74"/>
      <c r="X44" s="75"/>
      <c r="Y44" s="81"/>
      <c r="Z44" s="42"/>
      <c r="AA44" s="42"/>
      <c r="AB44" s="43"/>
      <c r="AC44" s="57"/>
      <c r="AD44" s="43"/>
      <c r="AE44" s="43"/>
    </row>
    <row r="45" spans="1:31" ht="15.75">
      <c r="A45" s="62">
        <v>74</v>
      </c>
      <c r="B45" s="65" t="str">
        <f>L45</f>
        <v>Josefik</v>
      </c>
      <c r="C45" s="66" t="s">
        <v>3</v>
      </c>
      <c r="D45" s="65" t="str">
        <f>L46</f>
        <v>bye</v>
      </c>
      <c r="E45" s="67">
        <v>2</v>
      </c>
      <c r="F45" s="67" t="s">
        <v>5</v>
      </c>
      <c r="G45" s="67">
        <v>0</v>
      </c>
      <c r="H45" s="67">
        <v>22</v>
      </c>
      <c r="I45" s="67" t="s">
        <v>5</v>
      </c>
      <c r="J45" s="67">
        <v>0</v>
      </c>
      <c r="K45" s="83"/>
      <c r="L45" s="111" t="s">
        <v>88</v>
      </c>
      <c r="M45" s="67">
        <f>SUM(H45,J47,H48)</f>
        <v>33</v>
      </c>
      <c r="N45" s="67" t="s">
        <v>5</v>
      </c>
      <c r="O45" s="67">
        <f>SUM(J45,H47,J48)</f>
        <v>44</v>
      </c>
      <c r="P45" s="67">
        <f t="shared" ref="P45:P47" si="12">M45-O45</f>
        <v>-11</v>
      </c>
      <c r="Q45" s="67">
        <f>SUM(E45,G47,E48)</f>
        <v>2</v>
      </c>
      <c r="R45" s="67">
        <f t="shared" ref="R45:R47" si="13">Q45+(P45/100)</f>
        <v>1.89</v>
      </c>
      <c r="S45" s="86">
        <f t="shared" ref="S45:S47" si="14">RANK(R45,$R$44:$R$47,0)</f>
        <v>3</v>
      </c>
      <c r="U45" s="90"/>
      <c r="V45" s="72"/>
      <c r="W45" s="74"/>
      <c r="X45" s="71"/>
      <c r="Y45" s="79"/>
      <c r="Z45" s="42"/>
      <c r="AA45" s="42"/>
      <c r="AB45" s="43"/>
      <c r="AC45" s="57"/>
      <c r="AD45" s="43"/>
      <c r="AE45" s="43"/>
    </row>
    <row r="46" spans="1:31" ht="15.75">
      <c r="A46" s="62">
        <v>149</v>
      </c>
      <c r="B46" s="65" t="str">
        <f>L47</f>
        <v>Panocha</v>
      </c>
      <c r="C46" s="66" t="s">
        <v>3</v>
      </c>
      <c r="D46" s="65" t="str">
        <f>L46</f>
        <v>bye</v>
      </c>
      <c r="E46" s="67">
        <v>2</v>
      </c>
      <c r="F46" s="67" t="s">
        <v>5</v>
      </c>
      <c r="G46" s="67">
        <v>0</v>
      </c>
      <c r="H46" s="67">
        <v>22</v>
      </c>
      <c r="I46" s="67" t="s">
        <v>5</v>
      </c>
      <c r="J46" s="67">
        <v>0</v>
      </c>
      <c r="K46" s="83"/>
      <c r="L46" s="127" t="s">
        <v>214</v>
      </c>
      <c r="M46" s="67">
        <f>SUM(J45,J46,H49)</f>
        <v>0</v>
      </c>
      <c r="N46" s="67" t="s">
        <v>5</v>
      </c>
      <c r="O46" s="67">
        <f>SUM(H45,H46,J49)</f>
        <v>66</v>
      </c>
      <c r="P46" s="67">
        <f t="shared" si="12"/>
        <v>-66</v>
      </c>
      <c r="Q46" s="67">
        <f>SUM(G45,G46,E49)</f>
        <v>0</v>
      </c>
      <c r="R46" s="67">
        <f t="shared" si="13"/>
        <v>-0.66</v>
      </c>
      <c r="S46" s="86">
        <f t="shared" si="14"/>
        <v>4</v>
      </c>
      <c r="U46" s="90"/>
      <c r="V46" s="142"/>
      <c r="W46" s="143"/>
      <c r="X46" s="71"/>
      <c r="Y46" s="71"/>
      <c r="Z46" s="42"/>
      <c r="AA46" s="42"/>
      <c r="AB46" s="43"/>
      <c r="AC46" s="57"/>
      <c r="AD46" s="43"/>
      <c r="AE46" s="43"/>
    </row>
    <row r="47" spans="1:31" ht="15.75">
      <c r="A47" s="62">
        <v>150</v>
      </c>
      <c r="B47" s="65" t="str">
        <f>L44</f>
        <v>Šilhan</v>
      </c>
      <c r="C47" s="66" t="s">
        <v>3</v>
      </c>
      <c r="D47" s="65" t="str">
        <f>L45</f>
        <v>Josefik</v>
      </c>
      <c r="E47" s="67">
        <v>2</v>
      </c>
      <c r="F47" s="67" t="s">
        <v>5</v>
      </c>
      <c r="G47" s="67">
        <v>0</v>
      </c>
      <c r="H47" s="67">
        <v>22</v>
      </c>
      <c r="I47" s="67" t="s">
        <v>5</v>
      </c>
      <c r="J47" s="67">
        <v>2</v>
      </c>
      <c r="K47" s="83"/>
      <c r="L47" s="96" t="s">
        <v>145</v>
      </c>
      <c r="M47" s="67">
        <f>SUM(J44,H46,J48)</f>
        <v>55</v>
      </c>
      <c r="N47" s="67" t="s">
        <v>5</v>
      </c>
      <c r="O47" s="67">
        <f>SUM(H44,J46,H48)</f>
        <v>31</v>
      </c>
      <c r="P47" s="67">
        <f t="shared" si="12"/>
        <v>24</v>
      </c>
      <c r="Q47" s="67">
        <f>SUM(G44,E46,G48)</f>
        <v>4</v>
      </c>
      <c r="R47" s="67">
        <f t="shared" si="13"/>
        <v>4.24</v>
      </c>
      <c r="S47" s="86">
        <f t="shared" si="14"/>
        <v>2</v>
      </c>
      <c r="U47" s="90"/>
      <c r="V47" s="43"/>
      <c r="W47" s="43"/>
      <c r="X47" s="43"/>
      <c r="Y47" s="43"/>
      <c r="Z47" s="43"/>
      <c r="AA47" s="43"/>
      <c r="AB47" s="43"/>
      <c r="AC47" s="57"/>
      <c r="AD47" s="43"/>
      <c r="AE47" s="43"/>
    </row>
    <row r="48" spans="1:31" ht="15.75">
      <c r="A48" s="62">
        <v>217</v>
      </c>
      <c r="B48" s="65" t="str">
        <f>L45</f>
        <v>Josefik</v>
      </c>
      <c r="C48" s="66" t="s">
        <v>3</v>
      </c>
      <c r="D48" s="65" t="str">
        <f>L47</f>
        <v>Panocha</v>
      </c>
      <c r="E48" s="67">
        <v>0</v>
      </c>
      <c r="F48" s="67" t="s">
        <v>5</v>
      </c>
      <c r="G48" s="67">
        <v>2</v>
      </c>
      <c r="H48" s="67">
        <v>9</v>
      </c>
      <c r="I48" s="67" t="s">
        <v>5</v>
      </c>
      <c r="J48" s="67">
        <v>22</v>
      </c>
      <c r="K48" s="83"/>
      <c r="L48" s="84"/>
      <c r="M48" s="38">
        <f>SUM(M44:M47)</f>
        <v>154</v>
      </c>
      <c r="N48" s="39">
        <f>M48-O48</f>
        <v>0</v>
      </c>
      <c r="O48" s="38">
        <f>SUM(O44:O47)</f>
        <v>154</v>
      </c>
      <c r="P48" s="82"/>
      <c r="Q48" s="82"/>
      <c r="R48" s="82"/>
      <c r="S48" s="82"/>
      <c r="U48" s="90"/>
      <c r="V48" s="43"/>
      <c r="W48" s="43"/>
      <c r="X48" s="43"/>
      <c r="Y48" s="43"/>
      <c r="Z48" s="43"/>
      <c r="AA48" s="43"/>
      <c r="AB48" s="43"/>
      <c r="AC48" s="57"/>
      <c r="AD48" s="43"/>
      <c r="AE48" s="43"/>
    </row>
    <row r="49" spans="1:31" ht="15.75">
      <c r="A49" s="62">
        <v>218</v>
      </c>
      <c r="B49" s="65" t="str">
        <f>L46</f>
        <v>bye</v>
      </c>
      <c r="C49" s="66" t="s">
        <v>3</v>
      </c>
      <c r="D49" s="65" t="str">
        <f>L44</f>
        <v>Šilhan</v>
      </c>
      <c r="E49" s="67">
        <v>0</v>
      </c>
      <c r="F49" s="67" t="s">
        <v>5</v>
      </c>
      <c r="G49" s="67">
        <v>2</v>
      </c>
      <c r="H49" s="67">
        <v>0</v>
      </c>
      <c r="I49" s="67" t="s">
        <v>5</v>
      </c>
      <c r="J49" s="67">
        <v>22</v>
      </c>
      <c r="K49" s="83"/>
      <c r="L49" s="84"/>
      <c r="M49" s="82"/>
      <c r="N49" s="82"/>
      <c r="O49" s="82"/>
      <c r="P49" s="82"/>
      <c r="Q49" s="82"/>
      <c r="R49" s="82"/>
      <c r="S49" s="82"/>
      <c r="U49" s="90"/>
      <c r="V49" s="43"/>
      <c r="W49" s="43"/>
      <c r="X49" s="43"/>
      <c r="Y49" s="43"/>
      <c r="Z49" s="43"/>
      <c r="AA49" s="197" t="str">
        <f>Z37</f>
        <v>Šilhan</v>
      </c>
      <c r="AB49" s="197"/>
      <c r="AC49" s="57"/>
      <c r="AD49" s="198" t="str">
        <f>AB25</f>
        <v>Morávek</v>
      </c>
      <c r="AE49" s="197"/>
    </row>
    <row r="50" spans="1:31" ht="15.75">
      <c r="B50" s="65"/>
      <c r="C50" s="65"/>
      <c r="D50" s="65"/>
      <c r="E50" s="65"/>
      <c r="F50" s="65"/>
      <c r="G50" s="65"/>
      <c r="H50" s="65"/>
      <c r="I50" s="65"/>
      <c r="J50" s="65"/>
      <c r="U50" s="90"/>
      <c r="V50" s="43"/>
      <c r="W50" s="43"/>
      <c r="X50" s="43"/>
      <c r="Y50" s="43"/>
      <c r="Z50" s="43"/>
      <c r="AA50" s="150" t="s">
        <v>92</v>
      </c>
      <c r="AB50" s="150"/>
      <c r="AC50" s="57"/>
      <c r="AD50" s="149" t="s">
        <v>24</v>
      </c>
      <c r="AE50" s="150"/>
    </row>
    <row r="51" spans="1:31" ht="15.75">
      <c r="B51" s="65"/>
      <c r="C51" s="66"/>
      <c r="D51" s="65"/>
      <c r="E51" s="66"/>
      <c r="F51" s="66"/>
      <c r="G51" s="66"/>
      <c r="H51" s="66"/>
      <c r="I51" s="66"/>
      <c r="J51" s="66"/>
      <c r="L51" s="18" t="s">
        <v>31</v>
      </c>
      <c r="M51" s="137"/>
      <c r="N51" s="137"/>
      <c r="O51" s="137"/>
      <c r="P51" s="62"/>
      <c r="Q51" s="62"/>
      <c r="R51" s="62"/>
      <c r="S51" s="62"/>
      <c r="U51" s="90"/>
      <c r="V51" s="43"/>
      <c r="W51" s="43"/>
      <c r="X51" s="43"/>
      <c r="Y51" s="43"/>
      <c r="Z51" s="43"/>
      <c r="AA51" s="43"/>
      <c r="AB51" s="43"/>
      <c r="AC51" s="57"/>
      <c r="AD51" s="43"/>
      <c r="AE51" s="43"/>
    </row>
    <row r="52" spans="1:31" ht="15.75">
      <c r="B52" s="65"/>
      <c r="C52" s="66"/>
      <c r="D52" s="65"/>
      <c r="E52" s="66"/>
      <c r="F52" s="66"/>
      <c r="G52" s="66"/>
      <c r="H52" s="66"/>
      <c r="I52" s="66"/>
      <c r="J52" s="66"/>
      <c r="L52" s="67" t="s">
        <v>9</v>
      </c>
      <c r="M52" s="139" t="s">
        <v>10</v>
      </c>
      <c r="N52" s="139"/>
      <c r="O52" s="139"/>
      <c r="P52" s="69" t="s">
        <v>11</v>
      </c>
      <c r="Q52" s="66" t="s">
        <v>12</v>
      </c>
      <c r="R52" s="66" t="s">
        <v>13</v>
      </c>
      <c r="S52" s="66" t="s">
        <v>0</v>
      </c>
      <c r="U52" s="90"/>
      <c r="V52" s="43"/>
      <c r="W52" s="43"/>
      <c r="X52" s="43"/>
      <c r="Y52" s="43"/>
      <c r="Z52" s="43"/>
      <c r="AA52" s="43"/>
      <c r="AB52" s="43"/>
      <c r="AC52" s="57"/>
      <c r="AD52" s="43"/>
      <c r="AE52" s="43"/>
    </row>
    <row r="53" spans="1:31" ht="15.75">
      <c r="A53" s="62">
        <v>7</v>
      </c>
      <c r="B53" s="65" t="str">
        <f>L53</f>
        <v>Patera</v>
      </c>
      <c r="C53" s="66" t="s">
        <v>3</v>
      </c>
      <c r="D53" s="65" t="str">
        <f>L57</f>
        <v>Šípek</v>
      </c>
      <c r="E53" s="67">
        <v>2</v>
      </c>
      <c r="F53" s="67" t="s">
        <v>5</v>
      </c>
      <c r="G53" s="67">
        <v>0</v>
      </c>
      <c r="H53" s="67">
        <v>22</v>
      </c>
      <c r="I53" s="67" t="s">
        <v>5</v>
      </c>
      <c r="J53" s="67">
        <v>8</v>
      </c>
      <c r="L53" s="127" t="s">
        <v>68</v>
      </c>
      <c r="M53" s="66">
        <f>SUM(H53,H56,H58,H61)</f>
        <v>64</v>
      </c>
      <c r="N53" s="62" t="s">
        <v>5</v>
      </c>
      <c r="O53" s="66">
        <f>SUM(J53,J56,J58,J61)</f>
        <v>70</v>
      </c>
      <c r="P53" s="66">
        <f>M53-O53</f>
        <v>-6</v>
      </c>
      <c r="Q53" s="66">
        <f>SUM(E53,E56,E58,E61)</f>
        <v>3</v>
      </c>
      <c r="R53" s="66">
        <f>Q53+(P53/100)</f>
        <v>2.94</v>
      </c>
      <c r="S53" s="66">
        <f>RANK(R53,$R$53:$R$57,0)</f>
        <v>4</v>
      </c>
      <c r="U53" s="70"/>
      <c r="V53" s="140"/>
      <c r="W53" s="140"/>
      <c r="X53" s="71"/>
      <c r="Y53" s="71"/>
      <c r="Z53" s="42"/>
      <c r="AA53" s="42"/>
      <c r="AB53" s="43"/>
      <c r="AC53" s="57"/>
      <c r="AD53" s="43"/>
      <c r="AE53" s="43"/>
    </row>
    <row r="54" spans="1:31" ht="15.75">
      <c r="A54" s="62">
        <v>8</v>
      </c>
      <c r="B54" s="65" t="str">
        <f>L54</f>
        <v>Palán</v>
      </c>
      <c r="C54" s="66" t="s">
        <v>3</v>
      </c>
      <c r="D54" s="65" t="str">
        <f>L56</f>
        <v>Vlk</v>
      </c>
      <c r="E54" s="67">
        <v>2</v>
      </c>
      <c r="F54" s="67" t="s">
        <v>5</v>
      </c>
      <c r="G54" s="67">
        <v>0</v>
      </c>
      <c r="H54" s="67">
        <v>22</v>
      </c>
      <c r="I54" s="67" t="s">
        <v>5</v>
      </c>
      <c r="J54" s="67">
        <v>13</v>
      </c>
      <c r="L54" s="112" t="s">
        <v>86</v>
      </c>
      <c r="M54" s="66">
        <f>SUM(H54,H57,H59,J61)</f>
        <v>88</v>
      </c>
      <c r="N54" s="66" t="s">
        <v>5</v>
      </c>
      <c r="O54" s="66">
        <f>SUM(J54,J57,H61,J59)</f>
        <v>46</v>
      </c>
      <c r="P54" s="66">
        <f t="shared" ref="P54:P57" si="15">M54-O54</f>
        <v>42</v>
      </c>
      <c r="Q54" s="66">
        <f>SUM(E54,E57,E59,G61)</f>
        <v>8</v>
      </c>
      <c r="R54" s="66">
        <f t="shared" ref="R54:R57" si="16">Q54+(P54/100)</f>
        <v>8.42</v>
      </c>
      <c r="S54" s="68">
        <f t="shared" ref="S54:S57" si="17">RANK(R54,$R$53:$R$57,0)</f>
        <v>1</v>
      </c>
      <c r="U54" s="90"/>
      <c r="V54" s="72"/>
      <c r="W54" s="73"/>
      <c r="X54" s="71"/>
      <c r="Y54" s="71"/>
      <c r="Z54" s="42"/>
      <c r="AA54" s="42"/>
      <c r="AB54" s="43"/>
      <c r="AC54" s="57"/>
      <c r="AD54" s="43"/>
      <c r="AE54" s="43"/>
    </row>
    <row r="55" spans="1:31" ht="15.75">
      <c r="A55" s="62">
        <v>75</v>
      </c>
      <c r="B55" s="65" t="str">
        <f>L55</f>
        <v>Hrdlička</v>
      </c>
      <c r="C55" s="66" t="s">
        <v>3</v>
      </c>
      <c r="D55" s="65" t="str">
        <f>L57</f>
        <v>Šípek</v>
      </c>
      <c r="E55" s="67">
        <v>2</v>
      </c>
      <c r="F55" s="67" t="s">
        <v>5</v>
      </c>
      <c r="G55" s="67">
        <v>0</v>
      </c>
      <c r="H55" s="67">
        <v>22</v>
      </c>
      <c r="I55" s="67" t="s">
        <v>5</v>
      </c>
      <c r="J55" s="67">
        <v>11</v>
      </c>
      <c r="L55" s="127" t="s">
        <v>194</v>
      </c>
      <c r="M55" s="66">
        <f>SUM(H62,H55,J58,J59)</f>
        <v>79</v>
      </c>
      <c r="N55" s="66" t="s">
        <v>5</v>
      </c>
      <c r="O55" s="66">
        <f>SUM(J55,J62,H59,H58)</f>
        <v>67</v>
      </c>
      <c r="P55" s="66">
        <f t="shared" si="15"/>
        <v>12</v>
      </c>
      <c r="Q55" s="66">
        <f>SUM(E55,E62,G59,G58)</f>
        <v>5</v>
      </c>
      <c r="R55" s="66">
        <f t="shared" si="16"/>
        <v>5.12</v>
      </c>
      <c r="S55" s="68">
        <f t="shared" si="17"/>
        <v>2</v>
      </c>
      <c r="U55" s="90"/>
      <c r="V55" s="72"/>
      <c r="W55" s="74"/>
      <c r="X55" s="71"/>
      <c r="Y55" s="71"/>
      <c r="Z55" s="42"/>
      <c r="AA55" s="42"/>
      <c r="AB55" s="43"/>
      <c r="AC55" s="57"/>
      <c r="AD55" s="43"/>
      <c r="AE55" s="43"/>
    </row>
    <row r="56" spans="1:31" ht="15.75">
      <c r="A56" s="62">
        <v>76</v>
      </c>
      <c r="B56" s="65" t="str">
        <f>L53</f>
        <v>Patera</v>
      </c>
      <c r="C56" s="66" t="s">
        <v>3</v>
      </c>
      <c r="D56" s="65" t="str">
        <f>L56</f>
        <v>Vlk</v>
      </c>
      <c r="E56" s="67">
        <v>1</v>
      </c>
      <c r="F56" s="67" t="s">
        <v>5</v>
      </c>
      <c r="G56" s="67">
        <v>1</v>
      </c>
      <c r="H56" s="67">
        <v>20</v>
      </c>
      <c r="I56" s="67" t="s">
        <v>5</v>
      </c>
      <c r="J56" s="67">
        <v>18</v>
      </c>
      <c r="L56" s="127" t="s">
        <v>195</v>
      </c>
      <c r="M56" s="66">
        <f>SUM(H60,J54,J56,J62)</f>
        <v>74</v>
      </c>
      <c r="N56" s="66" t="s">
        <v>5</v>
      </c>
      <c r="O56" s="66">
        <f>SUM(H54,H56,H62,J60)</f>
        <v>73</v>
      </c>
      <c r="P56" s="66">
        <f t="shared" si="15"/>
        <v>1</v>
      </c>
      <c r="Q56" s="66">
        <f>SUM(E60,G54,G56,G62)</f>
        <v>4</v>
      </c>
      <c r="R56" s="66">
        <f t="shared" si="16"/>
        <v>4.01</v>
      </c>
      <c r="S56" s="68">
        <f t="shared" si="17"/>
        <v>3</v>
      </c>
      <c r="U56" s="90"/>
      <c r="V56" s="72"/>
      <c r="W56" s="93" t="s">
        <v>19</v>
      </c>
      <c r="X56" s="141" t="str">
        <f>IF(S14=1,L14,IF(S15=1,L15,IF(S16=1,L16,IF(S17=1,L17,"NEODEHRÁNO"))))</f>
        <v>Štětina</v>
      </c>
      <c r="Y56" s="142"/>
      <c r="Z56" s="42"/>
      <c r="AA56" s="42"/>
      <c r="AB56" s="43"/>
      <c r="AC56" s="57"/>
      <c r="AD56" s="43"/>
      <c r="AE56" s="43"/>
    </row>
    <row r="57" spans="1:31" ht="15.75">
      <c r="A57" s="62">
        <v>93</v>
      </c>
      <c r="B57" s="65" t="str">
        <f>L54</f>
        <v>Palán</v>
      </c>
      <c r="C57" s="66" t="s">
        <v>3</v>
      </c>
      <c r="D57" s="65" t="str">
        <f>L57</f>
        <v>Šípek</v>
      </c>
      <c r="E57" s="67">
        <v>2</v>
      </c>
      <c r="F57" s="67" t="s">
        <v>5</v>
      </c>
      <c r="G57" s="67">
        <v>0</v>
      </c>
      <c r="H57" s="67">
        <v>22</v>
      </c>
      <c r="I57" s="67" t="s">
        <v>5</v>
      </c>
      <c r="J57" s="67">
        <v>9</v>
      </c>
      <c r="L57" s="96" t="s">
        <v>196</v>
      </c>
      <c r="M57" s="66">
        <f>SUM(J53,J55,J57,J60)</f>
        <v>39</v>
      </c>
      <c r="N57" s="66" t="s">
        <v>5</v>
      </c>
      <c r="O57" s="66">
        <f>SUM(H53,H55,H57,H60)</f>
        <v>88</v>
      </c>
      <c r="P57" s="66">
        <f t="shared" si="15"/>
        <v>-49</v>
      </c>
      <c r="Q57" s="66">
        <f>SUM(G53,G55,G57,G60)</f>
        <v>0</v>
      </c>
      <c r="R57" s="66">
        <f t="shared" si="16"/>
        <v>-0.49</v>
      </c>
      <c r="S57" s="68">
        <f t="shared" si="17"/>
        <v>5</v>
      </c>
      <c r="U57" s="90"/>
      <c r="V57" s="72"/>
      <c r="W57" s="74"/>
      <c r="X57" s="75"/>
      <c r="Y57" s="76"/>
      <c r="Z57" s="42"/>
      <c r="AA57" s="42"/>
      <c r="AB57" s="43"/>
      <c r="AC57" s="57"/>
      <c r="AD57" s="43"/>
      <c r="AE57" s="43"/>
    </row>
    <row r="58" spans="1:31" ht="15.75">
      <c r="A58" s="62">
        <v>94</v>
      </c>
      <c r="B58" s="65" t="str">
        <f>L53</f>
        <v>Patera</v>
      </c>
      <c r="C58" s="66" t="s">
        <v>3</v>
      </c>
      <c r="D58" s="65" t="str">
        <f>L55</f>
        <v>Hrdlička</v>
      </c>
      <c r="E58" s="67">
        <v>0</v>
      </c>
      <c r="F58" s="67" t="s">
        <v>5</v>
      </c>
      <c r="G58" s="67">
        <v>2</v>
      </c>
      <c r="H58" s="67">
        <v>13</v>
      </c>
      <c r="I58" s="67" t="s">
        <v>5</v>
      </c>
      <c r="J58" s="67">
        <v>22</v>
      </c>
      <c r="L58" s="63"/>
      <c r="M58" s="4">
        <f>SUM(M53:M57)</f>
        <v>344</v>
      </c>
      <c r="N58" s="3">
        <f>M58-O58</f>
        <v>0</v>
      </c>
      <c r="O58" s="4">
        <f>SUM(O53:O57)</f>
        <v>344</v>
      </c>
      <c r="P58" s="62"/>
      <c r="Q58" s="62"/>
      <c r="R58" s="62"/>
      <c r="S58" s="62"/>
      <c r="U58" s="90"/>
      <c r="V58" s="72"/>
      <c r="W58" s="74"/>
      <c r="X58" s="71"/>
      <c r="Y58" s="77"/>
      <c r="Z58" s="42"/>
      <c r="AA58" s="42"/>
      <c r="AB58" s="43"/>
      <c r="AC58" s="57"/>
      <c r="AD58" s="43"/>
      <c r="AE58" s="43"/>
    </row>
    <row r="59" spans="1:31" ht="15.75">
      <c r="A59" s="62">
        <v>151</v>
      </c>
      <c r="B59" s="65" t="str">
        <f>L54</f>
        <v>Palán</v>
      </c>
      <c r="C59" s="66" t="s">
        <v>3</v>
      </c>
      <c r="D59" s="65" t="str">
        <f>L55</f>
        <v>Hrdlička</v>
      </c>
      <c r="E59" s="67">
        <v>2</v>
      </c>
      <c r="F59" s="67" t="s">
        <v>5</v>
      </c>
      <c r="G59" s="67">
        <v>0</v>
      </c>
      <c r="H59" s="67">
        <v>22</v>
      </c>
      <c r="I59" s="67" t="s">
        <v>5</v>
      </c>
      <c r="J59" s="67">
        <v>15</v>
      </c>
      <c r="L59" s="63"/>
      <c r="M59" s="62"/>
      <c r="N59" s="62"/>
      <c r="O59" s="62"/>
      <c r="P59" s="62"/>
      <c r="Q59" s="62"/>
      <c r="R59" s="62"/>
      <c r="S59" s="62"/>
      <c r="U59" s="90"/>
      <c r="V59" s="142"/>
      <c r="W59" s="143"/>
      <c r="X59" s="71"/>
      <c r="Y59" s="77"/>
      <c r="Z59" s="42"/>
      <c r="AA59" s="42"/>
      <c r="AB59" s="43"/>
      <c r="AC59" s="57"/>
      <c r="AD59" s="43"/>
      <c r="AE59" s="43"/>
    </row>
    <row r="60" spans="1:31" ht="15.75">
      <c r="A60" s="62">
        <v>152</v>
      </c>
      <c r="B60" s="65" t="str">
        <f>L56</f>
        <v>Vlk</v>
      </c>
      <c r="C60" s="66" t="s">
        <v>3</v>
      </c>
      <c r="D60" s="65" t="str">
        <f>L57</f>
        <v>Šípek</v>
      </c>
      <c r="E60" s="67">
        <v>2</v>
      </c>
      <c r="F60" s="67" t="s">
        <v>5</v>
      </c>
      <c r="G60" s="67">
        <v>0</v>
      </c>
      <c r="H60" s="67">
        <v>22</v>
      </c>
      <c r="I60" s="67" t="s">
        <v>5</v>
      </c>
      <c r="J60" s="67">
        <v>11</v>
      </c>
      <c r="L60" s="63"/>
      <c r="M60" s="62"/>
      <c r="N60" s="62"/>
      <c r="O60" s="62"/>
      <c r="P60" s="62"/>
      <c r="Q60" s="62"/>
      <c r="R60" s="62"/>
      <c r="S60" s="62"/>
      <c r="U60" s="90"/>
      <c r="V60" s="72"/>
      <c r="W60" s="78"/>
      <c r="X60" s="79"/>
      <c r="Y60" s="77"/>
      <c r="Z60" s="42"/>
      <c r="AA60" s="42"/>
      <c r="AB60" s="43"/>
      <c r="AC60" s="57"/>
      <c r="AD60" s="43"/>
      <c r="AE60" s="43"/>
    </row>
    <row r="61" spans="1:31" ht="15.75">
      <c r="A61" s="62">
        <v>219</v>
      </c>
      <c r="B61" s="65" t="str">
        <f>L53</f>
        <v>Patera</v>
      </c>
      <c r="C61" s="66" t="s">
        <v>3</v>
      </c>
      <c r="D61" s="65" t="str">
        <f>L54</f>
        <v>Palán</v>
      </c>
      <c r="E61" s="67">
        <v>0</v>
      </c>
      <c r="F61" s="67" t="s">
        <v>5</v>
      </c>
      <c r="G61" s="67">
        <v>2</v>
      </c>
      <c r="H61" s="67">
        <v>9</v>
      </c>
      <c r="I61" s="67" t="s">
        <v>5</v>
      </c>
      <c r="J61" s="67">
        <v>22</v>
      </c>
      <c r="U61" s="90"/>
      <c r="V61" s="72"/>
      <c r="W61" s="80"/>
      <c r="X61" s="79"/>
      <c r="Y61" s="77"/>
      <c r="Z61" s="42"/>
      <c r="AA61" s="42"/>
      <c r="AB61" s="43"/>
      <c r="AC61" s="57"/>
      <c r="AD61" s="43"/>
      <c r="AE61" s="43"/>
    </row>
    <row r="62" spans="1:31" ht="15.75">
      <c r="A62" s="62">
        <v>220</v>
      </c>
      <c r="B62" s="65" t="str">
        <f>L55</f>
        <v>Hrdlička</v>
      </c>
      <c r="C62" s="66" t="s">
        <v>3</v>
      </c>
      <c r="D62" s="65" t="str">
        <f>L56</f>
        <v>Vlk</v>
      </c>
      <c r="E62" s="67">
        <v>1</v>
      </c>
      <c r="F62" s="67" t="s">
        <v>5</v>
      </c>
      <c r="G62" s="67">
        <v>1</v>
      </c>
      <c r="H62" s="67">
        <v>20</v>
      </c>
      <c r="I62" s="67" t="s">
        <v>5</v>
      </c>
      <c r="J62" s="67">
        <v>21</v>
      </c>
      <c r="U62" s="92"/>
      <c r="V62" s="92"/>
      <c r="W62" s="154"/>
      <c r="X62" s="154"/>
      <c r="Y62" s="77"/>
      <c r="Z62" s="155" t="str">
        <f>X56</f>
        <v>Štětina</v>
      </c>
      <c r="AA62" s="161"/>
      <c r="AB62" s="43"/>
      <c r="AC62" s="57"/>
      <c r="AD62" s="43"/>
      <c r="AE62" s="43"/>
    </row>
    <row r="63" spans="1:31" ht="15.75">
      <c r="U63" s="92"/>
      <c r="V63" s="92"/>
      <c r="W63" s="157"/>
      <c r="X63" s="157"/>
      <c r="Y63" s="77"/>
      <c r="Z63" s="158"/>
      <c r="AA63" s="160"/>
      <c r="AB63" s="43"/>
      <c r="AC63" s="57"/>
      <c r="AD63" s="43"/>
      <c r="AE63" s="43"/>
    </row>
    <row r="64" spans="1:31" ht="15.75">
      <c r="U64" s="90"/>
      <c r="V64" s="72"/>
      <c r="W64" s="72"/>
      <c r="X64" s="71"/>
      <c r="Y64" s="77"/>
      <c r="Z64" s="53"/>
      <c r="AA64" s="54"/>
      <c r="AB64" s="43"/>
      <c r="AC64" s="57"/>
      <c r="AD64" s="43"/>
      <c r="AE64" s="43"/>
    </row>
    <row r="65" spans="21:31" ht="15.75">
      <c r="U65" s="20" t="s">
        <v>42</v>
      </c>
      <c r="V65" s="142" t="str">
        <f>IF(S44=2,L44,IF(S45=2,L45,IF(S46=2,L46,IF(S47=2,L47,"NEODEHRÁNO"))))</f>
        <v>Panocha</v>
      </c>
      <c r="W65" s="142"/>
      <c r="X65" s="71"/>
      <c r="Y65" s="77"/>
      <c r="Z65" s="53"/>
      <c r="AA65" s="54"/>
      <c r="AB65" s="43"/>
      <c r="AC65" s="57"/>
      <c r="AD65" s="43"/>
      <c r="AE65" s="43"/>
    </row>
    <row r="66" spans="21:31" ht="15.75">
      <c r="U66" s="90"/>
      <c r="V66" s="72"/>
      <c r="W66" s="73"/>
      <c r="X66" s="71"/>
      <c r="Y66" s="77"/>
      <c r="Z66" s="53"/>
      <c r="AA66" s="54"/>
      <c r="AB66" s="43"/>
      <c r="AC66" s="57"/>
      <c r="AD66" s="43"/>
      <c r="AE66" s="43"/>
    </row>
    <row r="67" spans="21:31" ht="15.75">
      <c r="U67" s="90"/>
      <c r="V67" s="72"/>
      <c r="W67" s="74"/>
      <c r="X67" s="71"/>
      <c r="Y67" s="77"/>
      <c r="Z67" s="53"/>
      <c r="AA67" s="54"/>
      <c r="AB67" s="43"/>
      <c r="AC67" s="57"/>
      <c r="AD67" s="43"/>
      <c r="AE67" s="43"/>
    </row>
    <row r="68" spans="21:31" ht="15.75">
      <c r="U68" s="90"/>
      <c r="V68" s="72"/>
      <c r="W68" s="74"/>
      <c r="X68" s="147" t="str">
        <f>V65</f>
        <v>Panocha</v>
      </c>
      <c r="Y68" s="148"/>
      <c r="Z68" s="53"/>
      <c r="AA68" s="54"/>
      <c r="AB68" s="43"/>
      <c r="AC68" s="57"/>
      <c r="AD68" s="43"/>
      <c r="AE68" s="43"/>
    </row>
    <row r="69" spans="21:31" ht="15.75">
      <c r="U69" s="90"/>
      <c r="V69" s="72"/>
      <c r="W69" s="74"/>
      <c r="X69" s="75"/>
      <c r="Y69" s="81"/>
      <c r="Z69" s="53"/>
      <c r="AA69" s="54"/>
      <c r="AB69" s="43"/>
      <c r="AC69" s="57"/>
      <c r="AD69" s="43"/>
      <c r="AE69" s="43"/>
    </row>
    <row r="70" spans="21:31" ht="15.75">
      <c r="U70" s="90"/>
      <c r="V70" s="72"/>
      <c r="W70" s="74"/>
      <c r="X70" s="71"/>
      <c r="Y70" s="79"/>
      <c r="Z70" s="53"/>
      <c r="AA70" s="54"/>
      <c r="AB70" s="43"/>
      <c r="AC70" s="57"/>
      <c r="AD70" s="43"/>
      <c r="AE70" s="43"/>
    </row>
    <row r="71" spans="21:31" ht="15.75">
      <c r="U71" s="20" t="s">
        <v>41</v>
      </c>
      <c r="V71" s="142" t="str">
        <f>IF(S34=1,L34,IF(S35=1,L35,IF(S36=1,L36,IF(S37=1,L37,"NEODEHRÁNO"))))</f>
        <v>Chlubna</v>
      </c>
      <c r="W71" s="143"/>
      <c r="X71" s="71"/>
      <c r="Y71" s="71"/>
      <c r="Z71" s="53"/>
      <c r="AA71" s="54"/>
      <c r="AB71" s="43"/>
      <c r="AC71" s="57"/>
      <c r="AD71" s="43"/>
      <c r="AE71" s="43"/>
    </row>
    <row r="72" spans="21:31" ht="15.75">
      <c r="U72" s="90"/>
      <c r="V72" s="43"/>
      <c r="W72" s="43"/>
      <c r="X72" s="43"/>
      <c r="Y72" s="43"/>
      <c r="Z72" s="56"/>
      <c r="AA72" s="57"/>
      <c r="AB72" s="43"/>
      <c r="AC72" s="57"/>
      <c r="AD72" s="43"/>
      <c r="AE72" s="43"/>
    </row>
    <row r="73" spans="21:31" ht="15.75">
      <c r="U73" s="90"/>
      <c r="V73" s="43"/>
      <c r="W73" s="43"/>
      <c r="X73" s="43"/>
      <c r="Y73" s="43"/>
      <c r="Z73" s="56"/>
      <c r="AA73" s="57"/>
      <c r="AB73" s="43"/>
      <c r="AC73" s="57"/>
      <c r="AD73" s="43"/>
      <c r="AE73" s="43"/>
    </row>
    <row r="74" spans="21:31" ht="15.75">
      <c r="U74" s="152" t="str">
        <f>V71</f>
        <v>Chlubna</v>
      </c>
      <c r="V74" s="152"/>
      <c r="W74" s="43"/>
      <c r="X74" s="43"/>
      <c r="Y74" s="43"/>
      <c r="Z74" s="56"/>
      <c r="AA74" s="57"/>
      <c r="AB74" s="198" t="str">
        <f>Z86</f>
        <v>Palán</v>
      </c>
      <c r="AC74" s="199"/>
      <c r="AD74" s="43"/>
      <c r="AE74" s="43"/>
    </row>
    <row r="75" spans="21:31" ht="15.75">
      <c r="U75" s="166" t="s">
        <v>96</v>
      </c>
      <c r="V75" s="153"/>
      <c r="W75" s="43"/>
      <c r="X75" s="43"/>
      <c r="Y75" s="43"/>
      <c r="Z75" s="56"/>
      <c r="AA75" s="57"/>
      <c r="AB75" s="43"/>
      <c r="AC75" s="43"/>
      <c r="AD75" s="43"/>
      <c r="AE75" s="43"/>
    </row>
    <row r="76" spans="21:31" ht="15.75">
      <c r="U76" s="90"/>
      <c r="V76" s="43"/>
      <c r="W76" s="43"/>
      <c r="X76" s="43"/>
      <c r="Y76" s="43"/>
      <c r="Z76" s="56"/>
      <c r="AA76" s="57"/>
      <c r="AB76" s="43"/>
      <c r="AC76" s="43"/>
      <c r="AD76" s="43"/>
      <c r="AE76" s="43"/>
    </row>
    <row r="77" spans="21:31" ht="15.75">
      <c r="U77" s="20" t="s">
        <v>18</v>
      </c>
      <c r="V77" s="140" t="str">
        <f>IF(S5=2,L5,IF(S6=2,L6,IF(S7=2,L7,IF(S8=2,L8,"NEODEHRÁNO"))))</f>
        <v>Nusko</v>
      </c>
      <c r="W77" s="140"/>
      <c r="X77" s="71"/>
      <c r="Y77" s="71"/>
      <c r="Z77" s="53"/>
      <c r="AA77" s="54"/>
      <c r="AB77" s="43"/>
      <c r="AC77" s="43"/>
      <c r="AD77" s="43"/>
      <c r="AE77" s="43"/>
    </row>
    <row r="78" spans="21:31" ht="15.75">
      <c r="U78" s="90"/>
      <c r="V78" s="72"/>
      <c r="W78" s="73"/>
      <c r="X78" s="71"/>
      <c r="Y78" s="71"/>
      <c r="Z78" s="53"/>
      <c r="AA78" s="54"/>
      <c r="AB78" s="43"/>
      <c r="AC78" s="43"/>
      <c r="AD78" s="43"/>
      <c r="AE78" s="43"/>
    </row>
    <row r="79" spans="21:31" ht="15.75">
      <c r="U79" s="90"/>
      <c r="V79" s="72"/>
      <c r="W79" s="74"/>
      <c r="X79" s="71"/>
      <c r="Y79" s="71"/>
      <c r="Z79" s="53"/>
      <c r="AA79" s="54"/>
      <c r="AB79" s="43"/>
      <c r="AC79" s="43"/>
      <c r="AD79" s="43"/>
      <c r="AE79" s="43"/>
    </row>
    <row r="80" spans="21:31" ht="15.75">
      <c r="U80" s="90"/>
      <c r="V80" s="72"/>
      <c r="W80" s="74"/>
      <c r="X80" s="141" t="str">
        <f>V77</f>
        <v>Nusko</v>
      </c>
      <c r="Y80" s="142"/>
      <c r="Z80" s="53"/>
      <c r="AA80" s="54"/>
      <c r="AB80" s="43"/>
      <c r="AC80" s="43"/>
      <c r="AD80" s="43"/>
      <c r="AE80" s="43"/>
    </row>
    <row r="81" spans="21:31" ht="15.75">
      <c r="U81" s="90"/>
      <c r="V81" s="72"/>
      <c r="W81" s="74"/>
      <c r="X81" s="75"/>
      <c r="Y81" s="76"/>
      <c r="Z81" s="53"/>
      <c r="AA81" s="54"/>
      <c r="AB81" s="43"/>
      <c r="AC81" s="43"/>
      <c r="AD81" s="43"/>
      <c r="AE81" s="43"/>
    </row>
    <row r="82" spans="21:31" ht="15.75">
      <c r="U82" s="90"/>
      <c r="V82" s="72"/>
      <c r="W82" s="74"/>
      <c r="X82" s="71"/>
      <c r="Y82" s="77"/>
      <c r="Z82" s="53"/>
      <c r="AA82" s="54"/>
      <c r="AB82" s="43"/>
      <c r="AC82" s="43"/>
      <c r="AD82" s="43"/>
      <c r="AE82" s="43"/>
    </row>
    <row r="83" spans="21:31" ht="15.75">
      <c r="U83" s="20" t="s">
        <v>34</v>
      </c>
      <c r="V83" s="142" t="str">
        <f>IF(S24=2,L24,IF(S25=2,L25,IF(S26=2,L26,IF(S27=2,L27,"NEODEHRÁNO"))))</f>
        <v>Kadlec</v>
      </c>
      <c r="W83" s="143"/>
      <c r="X83" s="71"/>
      <c r="Y83" s="77"/>
      <c r="Z83" s="53"/>
      <c r="AA83" s="54"/>
      <c r="AB83" s="43"/>
      <c r="AC83" s="43"/>
      <c r="AD83" s="43"/>
      <c r="AE83" s="43"/>
    </row>
    <row r="84" spans="21:31" ht="15.75">
      <c r="U84" s="90"/>
      <c r="V84" s="72"/>
      <c r="W84" s="78"/>
      <c r="X84" s="79"/>
      <c r="Y84" s="77"/>
      <c r="Z84" s="53"/>
      <c r="AA84" s="54"/>
      <c r="AB84" s="43"/>
      <c r="AC84" s="43"/>
      <c r="AD84" s="43"/>
      <c r="AE84" s="43"/>
    </row>
    <row r="85" spans="21:31" ht="15.75">
      <c r="U85" s="90"/>
      <c r="V85" s="72"/>
      <c r="W85" s="80"/>
      <c r="X85" s="79"/>
      <c r="Y85" s="77"/>
      <c r="Z85" s="53"/>
      <c r="AA85" s="54"/>
      <c r="AB85" s="43"/>
      <c r="AC85" s="43"/>
      <c r="AD85" s="43"/>
      <c r="AE85" s="43"/>
    </row>
    <row r="86" spans="21:31" ht="15.75">
      <c r="U86" s="92"/>
      <c r="V86" s="92"/>
      <c r="W86" s="154"/>
      <c r="X86" s="154"/>
      <c r="Y86" s="77"/>
      <c r="Z86" s="155" t="str">
        <f>X92</f>
        <v>Palán</v>
      </c>
      <c r="AA86" s="156"/>
      <c r="AB86" s="43"/>
      <c r="AC86" s="43"/>
      <c r="AD86" s="43"/>
      <c r="AE86" s="43"/>
    </row>
    <row r="87" spans="21:31" ht="15.75">
      <c r="U87" s="92"/>
      <c r="V87" s="92"/>
      <c r="W87" s="157"/>
      <c r="X87" s="157"/>
      <c r="Y87" s="77"/>
      <c r="Z87" s="158"/>
      <c r="AA87" s="159"/>
      <c r="AB87" s="43"/>
      <c r="AC87" s="43"/>
      <c r="AD87" s="43"/>
      <c r="AE87" s="43"/>
    </row>
    <row r="88" spans="21:31" ht="15.75">
      <c r="U88" s="90"/>
      <c r="V88" s="72"/>
      <c r="W88" s="72"/>
      <c r="X88" s="71"/>
      <c r="Y88" s="77"/>
      <c r="Z88" s="42"/>
      <c r="AA88" s="42"/>
      <c r="AB88" s="43"/>
      <c r="AC88" s="43"/>
      <c r="AD88" s="43"/>
      <c r="AE88" s="43"/>
    </row>
    <row r="89" spans="21:31" ht="15.75">
      <c r="U89" s="90"/>
      <c r="V89" s="142"/>
      <c r="W89" s="142"/>
      <c r="X89" s="71"/>
      <c r="Y89" s="77"/>
      <c r="Z89" s="42"/>
      <c r="AA89" s="42"/>
      <c r="AB89" s="43"/>
      <c r="AC89" s="43"/>
      <c r="AD89" s="43"/>
      <c r="AE89" s="43"/>
    </row>
    <row r="90" spans="21:31" ht="15.75">
      <c r="U90" s="90"/>
      <c r="V90" s="72"/>
      <c r="W90" s="73"/>
      <c r="X90" s="71"/>
      <c r="Y90" s="77"/>
      <c r="Z90" s="42"/>
      <c r="AA90" s="42"/>
      <c r="AB90" s="43"/>
      <c r="AC90" s="43"/>
      <c r="AD90" s="43"/>
      <c r="AE90" s="43"/>
    </row>
    <row r="91" spans="21:31" ht="15.75">
      <c r="U91" s="90"/>
      <c r="V91" s="72"/>
      <c r="W91" s="74"/>
      <c r="X91" s="71"/>
      <c r="Y91" s="77"/>
      <c r="Z91" s="42"/>
      <c r="AA91" s="42"/>
      <c r="AB91" s="43"/>
      <c r="AC91" s="43"/>
      <c r="AD91" s="43"/>
      <c r="AE91" s="43"/>
    </row>
    <row r="92" spans="21:31" ht="15.75">
      <c r="U92" s="90"/>
      <c r="V92" s="72"/>
      <c r="W92" s="93" t="s">
        <v>45</v>
      </c>
      <c r="X92" s="147" t="str">
        <f>IF(S53=1,L53,IF(S54=1,L54,IF(S55=1,L55,IF(S56=1,L56,IF(S57=1,L57,"NEODEHRÁNO")))))</f>
        <v>Palán</v>
      </c>
      <c r="Y92" s="148"/>
      <c r="Z92" s="42"/>
      <c r="AA92" s="42"/>
      <c r="AB92" s="43"/>
      <c r="AC92" s="43"/>
      <c r="AD92" s="43"/>
      <c r="AE92" s="43"/>
    </row>
    <row r="93" spans="21:31" ht="15.75">
      <c r="U93" s="90"/>
      <c r="V93" s="72"/>
      <c r="W93" s="74"/>
      <c r="X93" s="75"/>
      <c r="Y93" s="81"/>
      <c r="Z93" s="42"/>
      <c r="AA93" s="42"/>
      <c r="AB93" s="43"/>
      <c r="AC93" s="43"/>
      <c r="AD93" s="43"/>
      <c r="AE93" s="43"/>
    </row>
    <row r="94" spans="21:31" ht="15.75">
      <c r="U94" s="90"/>
      <c r="V94" s="72"/>
      <c r="W94" s="74"/>
      <c r="X94" s="71"/>
      <c r="Y94" s="79"/>
      <c r="Z94" s="42"/>
      <c r="AA94" s="42"/>
      <c r="AB94" s="43"/>
      <c r="AC94" s="43"/>
      <c r="AD94" s="43"/>
      <c r="AE94" s="43"/>
    </row>
    <row r="95" spans="21:31" ht="15.75">
      <c r="U95" s="90"/>
      <c r="V95" s="142"/>
      <c r="W95" s="143"/>
      <c r="X95" s="71"/>
      <c r="Y95" s="71"/>
      <c r="Z95" s="42"/>
      <c r="AA95" s="42"/>
      <c r="AB95" s="43"/>
      <c r="AC95" s="43"/>
      <c r="AD95" s="43"/>
      <c r="AE95" s="43"/>
    </row>
    <row r="101" spans="21:31" ht="15.75">
      <c r="U101" s="90"/>
      <c r="V101" s="43"/>
      <c r="W101" s="43"/>
      <c r="X101" s="43"/>
      <c r="Y101" s="165" t="s">
        <v>112</v>
      </c>
      <c r="Z101" s="165"/>
      <c r="AA101" s="165"/>
      <c r="AB101" s="43"/>
      <c r="AC101" s="43"/>
      <c r="AD101" s="43"/>
      <c r="AE101" s="43"/>
    </row>
    <row r="102" spans="21:31" ht="15.75">
      <c r="U102" s="70"/>
      <c r="V102" s="140"/>
      <c r="W102" s="140"/>
      <c r="X102" s="71"/>
      <c r="Y102" s="71"/>
      <c r="Z102" s="42"/>
      <c r="AA102" s="42"/>
      <c r="AB102" s="43"/>
      <c r="AC102" s="43"/>
      <c r="AD102" s="43"/>
      <c r="AE102" s="43"/>
    </row>
    <row r="103" spans="21:31" ht="15.75">
      <c r="U103" s="90"/>
      <c r="V103" s="72"/>
      <c r="W103" s="73"/>
      <c r="X103" s="71"/>
      <c r="Y103" s="71"/>
      <c r="Z103" s="42"/>
      <c r="AA103" s="42"/>
      <c r="AB103" s="43"/>
      <c r="AC103" s="43"/>
      <c r="AD103" s="43"/>
      <c r="AE103" s="43"/>
    </row>
    <row r="104" spans="21:31" ht="15.75">
      <c r="U104" s="90"/>
      <c r="V104" s="72"/>
      <c r="W104" s="74"/>
      <c r="X104" s="71"/>
      <c r="Y104" s="71"/>
      <c r="Z104" s="42"/>
      <c r="AA104" s="42"/>
      <c r="AB104" s="43"/>
      <c r="AC104" s="43"/>
      <c r="AD104" s="43"/>
      <c r="AE104" s="43"/>
    </row>
    <row r="105" spans="21:31" ht="15.75">
      <c r="U105" s="90"/>
      <c r="V105" s="72"/>
      <c r="W105" s="93" t="s">
        <v>20</v>
      </c>
      <c r="X105" s="141" t="str">
        <f>IF(S5=3,L5,IF(S6=3,L6,IF(S7=3,L7,IF(S8=3,L8,"NEODEHRÁNO"))))</f>
        <v>Wolf</v>
      </c>
      <c r="Y105" s="142"/>
      <c r="Z105" s="42"/>
      <c r="AA105" s="42"/>
      <c r="AB105" s="43"/>
      <c r="AC105" s="43"/>
      <c r="AD105" s="43"/>
      <c r="AE105" s="43"/>
    </row>
    <row r="106" spans="21:31" ht="15.75">
      <c r="U106" s="90"/>
      <c r="V106" s="72"/>
      <c r="W106" s="74"/>
      <c r="X106" s="75"/>
      <c r="Y106" s="76"/>
      <c r="Z106" s="42"/>
      <c r="AA106" s="42"/>
      <c r="AB106" s="43"/>
      <c r="AC106" s="43"/>
      <c r="AD106" s="43"/>
      <c r="AE106" s="43"/>
    </row>
    <row r="107" spans="21:31" ht="15.75">
      <c r="U107" s="90"/>
      <c r="V107" s="72"/>
      <c r="W107" s="74"/>
      <c r="X107" s="71"/>
      <c r="Y107" s="77"/>
      <c r="Z107" s="42"/>
      <c r="AA107" s="42"/>
      <c r="AB107" s="43"/>
      <c r="AC107" s="43"/>
      <c r="AD107" s="43"/>
      <c r="AE107" s="43"/>
    </row>
    <row r="108" spans="21:31" ht="15.75">
      <c r="U108" s="90"/>
      <c r="V108" s="142"/>
      <c r="W108" s="143"/>
      <c r="X108" s="71"/>
      <c r="Y108" s="77"/>
      <c r="Z108" s="42"/>
      <c r="AA108" s="42"/>
      <c r="AB108" s="43"/>
      <c r="AC108" s="43"/>
      <c r="AD108" s="43"/>
      <c r="AE108" s="43"/>
    </row>
    <row r="109" spans="21:31" ht="15.75">
      <c r="U109" s="90"/>
      <c r="V109" s="72"/>
      <c r="W109" s="78"/>
      <c r="X109" s="79"/>
      <c r="Y109" s="77"/>
      <c r="Z109" s="42"/>
      <c r="AA109" s="42"/>
      <c r="AB109" s="43"/>
      <c r="AC109" s="43"/>
      <c r="AD109" s="43"/>
      <c r="AE109" s="43"/>
    </row>
    <row r="110" spans="21:31" ht="15.75">
      <c r="U110" s="90"/>
      <c r="V110" s="72"/>
      <c r="W110" s="80"/>
      <c r="X110" s="79"/>
      <c r="Y110" s="77"/>
      <c r="Z110" s="42"/>
      <c r="AA110" s="42"/>
      <c r="AB110" s="43"/>
      <c r="AC110" s="43"/>
      <c r="AD110" s="43"/>
      <c r="AE110" s="43"/>
    </row>
    <row r="111" spans="21:31" ht="15.75">
      <c r="U111" s="92"/>
      <c r="V111" s="92"/>
      <c r="W111" s="154"/>
      <c r="X111" s="154"/>
      <c r="Y111" s="77"/>
      <c r="Z111" s="155" t="str">
        <f>X117</f>
        <v>Novák</v>
      </c>
      <c r="AA111" s="161"/>
      <c r="AB111" s="43"/>
      <c r="AC111" s="43"/>
      <c r="AD111" s="43"/>
      <c r="AE111" s="43"/>
    </row>
    <row r="112" spans="21:31" ht="15.75">
      <c r="U112" s="92"/>
      <c r="V112" s="92"/>
      <c r="W112" s="157"/>
      <c r="X112" s="157"/>
      <c r="Y112" s="77"/>
      <c r="Z112" s="158"/>
      <c r="AA112" s="160"/>
      <c r="AB112" s="43"/>
      <c r="AC112" s="43"/>
      <c r="AD112" s="43"/>
      <c r="AE112" s="43"/>
    </row>
    <row r="113" spans="21:31" ht="15.75">
      <c r="U113" s="90"/>
      <c r="V113" s="72"/>
      <c r="W113" s="72"/>
      <c r="X113" s="71"/>
      <c r="Y113" s="77"/>
      <c r="Z113" s="53"/>
      <c r="AA113" s="54"/>
      <c r="AB113" s="43"/>
      <c r="AC113" s="43"/>
      <c r="AD113" s="43"/>
      <c r="AE113" s="43"/>
    </row>
    <row r="114" spans="21:31" ht="15.75">
      <c r="U114" s="20" t="s">
        <v>50</v>
      </c>
      <c r="V114" s="142" t="str">
        <f>IF(S53=4,L53,IF(S54=4,L54,IF(S55=4,L55,IF(S56=4,L56,IF(S57=4,L57,"NEODEHRÁNO")))))</f>
        <v>Patera</v>
      </c>
      <c r="W114" s="142"/>
      <c r="X114" s="71"/>
      <c r="Y114" s="77"/>
      <c r="Z114" s="53"/>
      <c r="AA114" s="54"/>
      <c r="AB114" s="43"/>
      <c r="AC114" s="43"/>
      <c r="AD114" s="43"/>
      <c r="AE114" s="43"/>
    </row>
    <row r="115" spans="21:31" ht="15.75">
      <c r="U115" s="90"/>
      <c r="V115" s="72"/>
      <c r="W115" s="73"/>
      <c r="X115" s="71"/>
      <c r="Y115" s="77"/>
      <c r="Z115" s="53"/>
      <c r="AA115" s="54"/>
      <c r="AB115" s="43"/>
      <c r="AC115" s="43"/>
      <c r="AD115" s="43"/>
      <c r="AE115" s="43"/>
    </row>
    <row r="116" spans="21:31" ht="15.75">
      <c r="U116" s="90"/>
      <c r="V116" s="72"/>
      <c r="W116" s="74"/>
      <c r="X116" s="71"/>
      <c r="Y116" s="77"/>
      <c r="Z116" s="53"/>
      <c r="AA116" s="54"/>
      <c r="AB116" s="43"/>
      <c r="AC116" s="43"/>
      <c r="AD116" s="43"/>
      <c r="AE116" s="43"/>
    </row>
    <row r="117" spans="21:31" ht="15.75">
      <c r="U117" s="90"/>
      <c r="V117" s="72"/>
      <c r="W117" s="74"/>
      <c r="X117" s="147" t="str">
        <f>V120</f>
        <v>Novák</v>
      </c>
      <c r="Y117" s="148"/>
      <c r="Z117" s="53"/>
      <c r="AA117" s="54"/>
      <c r="AB117" s="43"/>
      <c r="AC117" s="43"/>
      <c r="AD117" s="43"/>
      <c r="AE117" s="43"/>
    </row>
    <row r="118" spans="21:31" ht="15.75">
      <c r="U118" s="90"/>
      <c r="V118" s="72"/>
      <c r="W118" s="74"/>
      <c r="X118" s="75"/>
      <c r="Y118" s="81"/>
      <c r="Z118" s="53"/>
      <c r="AA118" s="54"/>
      <c r="AB118" s="43"/>
      <c r="AC118" s="43"/>
      <c r="AD118" s="43"/>
      <c r="AE118" s="43"/>
    </row>
    <row r="119" spans="21:31" ht="15.75">
      <c r="U119" s="90"/>
      <c r="V119" s="72"/>
      <c r="W119" s="74"/>
      <c r="X119" s="71"/>
      <c r="Y119" s="79"/>
      <c r="Z119" s="53"/>
      <c r="AA119" s="54"/>
      <c r="AB119" s="43"/>
      <c r="AC119" s="43"/>
      <c r="AD119" s="43"/>
      <c r="AE119" s="43"/>
    </row>
    <row r="120" spans="21:31" ht="15.75">
      <c r="U120" s="20" t="s">
        <v>53</v>
      </c>
      <c r="V120" s="142" t="str">
        <f>IF(S34=4,L34,IF(S35=4,L35,IF(S36=4,L36,IF(S37=4,L37,"NEODEHRÁNO"))))</f>
        <v>Novák</v>
      </c>
      <c r="W120" s="143"/>
      <c r="X120" s="71"/>
      <c r="Y120" s="71"/>
      <c r="Z120" s="53"/>
      <c r="AA120" s="54"/>
      <c r="AB120" s="43"/>
      <c r="AC120" s="43"/>
      <c r="AD120" s="43"/>
      <c r="AE120" s="43"/>
    </row>
    <row r="121" spans="21:31" ht="15.75">
      <c r="U121" s="90"/>
      <c r="V121" s="43"/>
      <c r="W121" s="43"/>
      <c r="X121" s="43"/>
      <c r="Y121" s="43"/>
      <c r="Z121" s="56"/>
      <c r="AA121" s="57"/>
      <c r="AB121" s="43"/>
      <c r="AC121" s="43"/>
      <c r="AD121" s="43"/>
      <c r="AE121" s="43"/>
    </row>
    <row r="122" spans="21:31" ht="15.75">
      <c r="U122" s="90"/>
      <c r="V122" s="43"/>
      <c r="W122" s="43"/>
      <c r="X122" s="43"/>
      <c r="Y122" s="43"/>
      <c r="Z122" s="56"/>
      <c r="AA122" s="57"/>
      <c r="AB122" s="43"/>
      <c r="AC122" s="43"/>
      <c r="AD122" s="43"/>
      <c r="AE122" s="43"/>
    </row>
    <row r="123" spans="21:31" ht="15.75">
      <c r="U123" s="152" t="str">
        <f>V132</f>
        <v>Rosemheim</v>
      </c>
      <c r="V123" s="152"/>
      <c r="W123" s="43"/>
      <c r="X123" s="43"/>
      <c r="Y123" s="43"/>
      <c r="Z123" s="56"/>
      <c r="AA123" s="57"/>
      <c r="AB123" s="198" t="str">
        <f>Z111</f>
        <v>Novák</v>
      </c>
      <c r="AC123" s="197"/>
      <c r="AD123" s="43"/>
      <c r="AE123" s="43"/>
    </row>
    <row r="124" spans="21:31" ht="15.75">
      <c r="U124" s="166" t="s">
        <v>96</v>
      </c>
      <c r="V124" s="153"/>
      <c r="W124" s="43"/>
      <c r="X124" s="43"/>
      <c r="Y124" s="43"/>
      <c r="Z124" s="56"/>
      <c r="AA124" s="57"/>
      <c r="AB124" s="43"/>
      <c r="AC124" s="58"/>
      <c r="AD124" s="43"/>
      <c r="AE124" s="43"/>
    </row>
    <row r="125" spans="21:31" ht="15.75">
      <c r="U125" s="90"/>
      <c r="V125" s="43"/>
      <c r="W125" s="43"/>
      <c r="X125" s="43"/>
      <c r="Y125" s="43"/>
      <c r="Z125" s="56"/>
      <c r="AA125" s="57"/>
      <c r="AB125" s="43"/>
      <c r="AC125" s="57"/>
      <c r="AD125" s="43"/>
      <c r="AE125" s="43"/>
    </row>
    <row r="126" spans="21:31" ht="15.75">
      <c r="U126" s="20" t="s">
        <v>37</v>
      </c>
      <c r="V126" s="140" t="str">
        <f>IF(S24=3,L24,IF(S25=3,L25,IF(S26=3,L26,IF(S27=3,L27,"NEODEHRÁNO"))))</f>
        <v>Hynek</v>
      </c>
      <c r="W126" s="140"/>
      <c r="X126" s="71"/>
      <c r="Y126" s="71"/>
      <c r="Z126" s="53"/>
      <c r="AA126" s="54"/>
      <c r="AB126" s="43"/>
      <c r="AC126" s="57"/>
      <c r="AD126" s="43"/>
      <c r="AE126" s="43"/>
    </row>
    <row r="127" spans="21:31" ht="15.75">
      <c r="U127" s="90"/>
      <c r="V127" s="72"/>
      <c r="W127" s="73"/>
      <c r="X127" s="71"/>
      <c r="Y127" s="71"/>
      <c r="Z127" s="53"/>
      <c r="AA127" s="54"/>
      <c r="AB127" s="43"/>
      <c r="AC127" s="57"/>
      <c r="AD127" s="43"/>
      <c r="AE127" s="43"/>
    </row>
    <row r="128" spans="21:31" ht="15.75">
      <c r="U128" s="90"/>
      <c r="V128" s="72"/>
      <c r="W128" s="74"/>
      <c r="X128" s="71"/>
      <c r="Y128" s="71"/>
      <c r="Z128" s="53"/>
      <c r="AA128" s="54"/>
      <c r="AB128" s="43"/>
      <c r="AC128" s="57"/>
      <c r="AD128" s="43"/>
      <c r="AE128" s="43"/>
    </row>
    <row r="129" spans="21:31" ht="15.75">
      <c r="U129" s="90"/>
      <c r="V129" s="72"/>
      <c r="W129" s="74"/>
      <c r="X129" s="141" t="str">
        <f>V126</f>
        <v>Hynek</v>
      </c>
      <c r="Y129" s="142"/>
      <c r="Z129" s="53"/>
      <c r="AA129" s="54"/>
      <c r="AB129" s="43"/>
      <c r="AC129" s="57"/>
      <c r="AD129" s="43"/>
      <c r="AE129" s="43"/>
    </row>
    <row r="130" spans="21:31" ht="15.75">
      <c r="U130" s="90"/>
      <c r="V130" s="72"/>
      <c r="W130" s="74"/>
      <c r="X130" s="75"/>
      <c r="Y130" s="76"/>
      <c r="Z130" s="53"/>
      <c r="AA130" s="54"/>
      <c r="AB130" s="43"/>
      <c r="AC130" s="57"/>
      <c r="AD130" s="43"/>
      <c r="AE130" s="43"/>
    </row>
    <row r="131" spans="21:31" ht="15.75">
      <c r="U131" s="90"/>
      <c r="V131" s="72"/>
      <c r="W131" s="74"/>
      <c r="X131" s="71"/>
      <c r="Y131" s="77"/>
      <c r="Z131" s="53"/>
      <c r="AA131" s="54"/>
      <c r="AB131" s="43"/>
      <c r="AC131" s="57"/>
      <c r="AD131" s="43"/>
      <c r="AE131" s="43"/>
    </row>
    <row r="132" spans="21:31" ht="15.75">
      <c r="U132" s="20" t="s">
        <v>21</v>
      </c>
      <c r="V132" s="142" t="str">
        <f>IF(S14=4,L14,IF(S15=4,L15,IF(S16=4,L16,IF(S17=4,L17,"NEODEHRÁNO"))))</f>
        <v>Rosemheim</v>
      </c>
      <c r="W132" s="143"/>
      <c r="X132" s="71"/>
      <c r="Y132" s="77"/>
      <c r="Z132" s="53"/>
      <c r="AA132" s="54"/>
      <c r="AB132" s="43"/>
      <c r="AC132" s="57"/>
      <c r="AD132" s="43"/>
      <c r="AE132" s="43"/>
    </row>
    <row r="133" spans="21:31" ht="15.75">
      <c r="U133" s="90"/>
      <c r="V133" s="72"/>
      <c r="W133" s="78"/>
      <c r="X133" s="79"/>
      <c r="Y133" s="77"/>
      <c r="Z133" s="53"/>
      <c r="AA133" s="54"/>
      <c r="AB133" s="43"/>
      <c r="AC133" s="57"/>
      <c r="AD133" s="43"/>
      <c r="AE133" s="43"/>
    </row>
    <row r="134" spans="21:31" ht="15.75">
      <c r="U134" s="90"/>
      <c r="V134" s="72"/>
      <c r="W134" s="80"/>
      <c r="X134" s="79"/>
      <c r="Y134" s="77"/>
      <c r="Z134" s="53"/>
      <c r="AA134" s="54"/>
      <c r="AB134" s="43"/>
      <c r="AC134" s="57"/>
      <c r="AD134" s="43"/>
      <c r="AE134" s="43"/>
    </row>
    <row r="135" spans="21:31" ht="15.75">
      <c r="U135" s="92"/>
      <c r="V135" s="92"/>
      <c r="W135" s="154"/>
      <c r="X135" s="154"/>
      <c r="Y135" s="77"/>
      <c r="Z135" s="155" t="str">
        <f>X129</f>
        <v>Hynek</v>
      </c>
      <c r="AA135" s="156"/>
      <c r="AB135" s="43"/>
      <c r="AC135" s="57"/>
      <c r="AD135" s="43"/>
      <c r="AE135" s="43"/>
    </row>
    <row r="136" spans="21:31" ht="15.75">
      <c r="U136" s="92"/>
      <c r="V136" s="92"/>
      <c r="W136" s="157"/>
      <c r="X136" s="157"/>
      <c r="Y136" s="77"/>
      <c r="Z136" s="158"/>
      <c r="AA136" s="159"/>
      <c r="AB136" s="43"/>
      <c r="AC136" s="57"/>
      <c r="AD136" s="43"/>
      <c r="AE136" s="43"/>
    </row>
    <row r="137" spans="21:31" ht="15.75">
      <c r="U137" s="90"/>
      <c r="V137" s="72"/>
      <c r="W137" s="72"/>
      <c r="X137" s="71"/>
      <c r="Y137" s="77"/>
      <c r="Z137" s="42"/>
      <c r="AA137" s="42"/>
      <c r="AB137" s="43"/>
      <c r="AC137" s="57"/>
      <c r="AD137" s="43"/>
      <c r="AE137" s="43"/>
    </row>
    <row r="138" spans="21:31" ht="15.75">
      <c r="U138" s="20" t="s">
        <v>54</v>
      </c>
      <c r="V138" s="142" t="str">
        <f>IF(S44=3,L44,IF(S45=3,L45,IF(S46=3,L46,IF(S47=3,L47,"NEODEHRÁNO"))))</f>
        <v>Josefik</v>
      </c>
      <c r="W138" s="142"/>
      <c r="X138" s="71"/>
      <c r="Y138" s="77"/>
      <c r="Z138" s="42"/>
      <c r="AA138" s="42"/>
      <c r="AB138" s="43"/>
      <c r="AC138" s="57"/>
      <c r="AD138" s="43"/>
      <c r="AE138" s="43"/>
    </row>
    <row r="139" spans="21:31" ht="15.75">
      <c r="U139" s="90"/>
      <c r="V139" s="72"/>
      <c r="W139" s="73"/>
      <c r="X139" s="71"/>
      <c r="Y139" s="77"/>
      <c r="Z139" s="42"/>
      <c r="AA139" s="42"/>
      <c r="AB139" s="43"/>
      <c r="AC139" s="57"/>
      <c r="AD139" s="43"/>
      <c r="AE139" s="43"/>
    </row>
    <row r="140" spans="21:31" ht="15.75">
      <c r="U140" s="90"/>
      <c r="V140" s="72"/>
      <c r="W140" s="74"/>
      <c r="X140" s="71"/>
      <c r="Y140" s="77"/>
      <c r="Z140" s="42"/>
      <c r="AA140" s="42"/>
      <c r="AB140" s="43"/>
      <c r="AC140" s="57"/>
      <c r="AD140" s="43"/>
      <c r="AE140" s="43"/>
    </row>
    <row r="141" spans="21:31" ht="15.75">
      <c r="U141" s="90"/>
      <c r="V141" s="72"/>
      <c r="W141" s="74"/>
      <c r="X141" s="147" t="str">
        <f>V144</f>
        <v>Šípek</v>
      </c>
      <c r="Y141" s="148"/>
      <c r="Z141" s="42"/>
      <c r="AA141" s="42"/>
      <c r="AB141" s="43"/>
      <c r="AC141" s="57"/>
      <c r="AD141" s="43"/>
      <c r="AE141" s="43"/>
    </row>
    <row r="142" spans="21:31" ht="15.75">
      <c r="U142" s="90"/>
      <c r="V142" s="72"/>
      <c r="W142" s="74"/>
      <c r="X142" s="75"/>
      <c r="Y142" s="81"/>
      <c r="Z142" s="42"/>
      <c r="AA142" s="42"/>
      <c r="AB142" s="43"/>
      <c r="AC142" s="57"/>
      <c r="AD142" s="43"/>
      <c r="AE142" s="43"/>
    </row>
    <row r="143" spans="21:31" ht="15.75">
      <c r="U143" s="90"/>
      <c r="V143" s="72"/>
      <c r="W143" s="74"/>
      <c r="X143" s="71"/>
      <c r="Y143" s="79"/>
      <c r="Z143" s="42"/>
      <c r="AA143" s="42"/>
      <c r="AB143" s="43"/>
      <c r="AC143" s="57"/>
      <c r="AD143" s="43"/>
      <c r="AE143" s="43"/>
    </row>
    <row r="144" spans="21:31" ht="15.75">
      <c r="U144" s="20" t="s">
        <v>114</v>
      </c>
      <c r="V144" s="142" t="str">
        <f>IF(S53=5,L53,IF(S54=5,L54,IF(S55=5,L55,IF(S56=5,L56,IF(S57=5,L57,"NEODEHRÁNO")))))</f>
        <v>Šípek</v>
      </c>
      <c r="W144" s="143"/>
      <c r="X144" s="71"/>
      <c r="Y144" s="71"/>
      <c r="Z144" s="42"/>
      <c r="AA144" s="42"/>
      <c r="AB144" s="43"/>
      <c r="AC144" s="57"/>
      <c r="AD144" s="43"/>
      <c r="AE144" s="43"/>
    </row>
    <row r="145" spans="21:31" ht="15.75">
      <c r="U145" s="90"/>
      <c r="V145" s="43"/>
      <c r="W145" s="43"/>
      <c r="X145" s="43"/>
      <c r="Y145" s="43"/>
      <c r="Z145" s="43"/>
      <c r="AA145" s="43"/>
      <c r="AB145" s="43"/>
      <c r="AC145" s="57"/>
      <c r="AD145" s="43"/>
      <c r="AE145" s="43"/>
    </row>
    <row r="146" spans="21:31" ht="15.75">
      <c r="U146" s="90"/>
      <c r="V146" s="43"/>
      <c r="W146" s="43"/>
      <c r="X146" s="43"/>
      <c r="Y146" s="43"/>
      <c r="Z146" s="43"/>
      <c r="AA146" s="43"/>
      <c r="AB146" s="43"/>
      <c r="AC146" s="57"/>
      <c r="AD146" s="43"/>
      <c r="AE146" s="43"/>
    </row>
    <row r="147" spans="21:31" ht="15.75">
      <c r="U147" s="90"/>
      <c r="V147" s="43"/>
      <c r="W147" s="43"/>
      <c r="X147" s="43"/>
      <c r="Y147" s="43"/>
      <c r="Z147" s="43"/>
      <c r="AA147" s="197" t="str">
        <f>Z135</f>
        <v>Hynek</v>
      </c>
      <c r="AB147" s="197"/>
      <c r="AC147" s="57"/>
      <c r="AD147" s="198" t="str">
        <f>AB172</f>
        <v>Vlk</v>
      </c>
      <c r="AE147" s="197"/>
    </row>
    <row r="148" spans="21:31" ht="15.75">
      <c r="U148" s="90"/>
      <c r="V148" s="43"/>
      <c r="W148" s="43"/>
      <c r="X148" s="43"/>
      <c r="Y148" s="43"/>
      <c r="Z148" s="43"/>
      <c r="AA148" s="94"/>
      <c r="AB148" s="94"/>
      <c r="AC148" s="57"/>
      <c r="AD148" s="149" t="s">
        <v>113</v>
      </c>
      <c r="AE148" s="150"/>
    </row>
    <row r="149" spans="21:31" ht="15.75">
      <c r="U149" s="90"/>
      <c r="V149" s="43"/>
      <c r="W149" s="43"/>
      <c r="X149" s="43"/>
      <c r="Y149" s="43"/>
      <c r="Z149" s="43"/>
      <c r="AA149" s="43"/>
      <c r="AB149" s="43"/>
      <c r="AC149" s="57"/>
      <c r="AD149" s="43"/>
      <c r="AE149" s="43"/>
    </row>
    <row r="150" spans="21:31" ht="15.75">
      <c r="U150" s="90"/>
      <c r="V150" s="43"/>
      <c r="W150" s="43"/>
      <c r="X150" s="43"/>
      <c r="Y150" s="43"/>
      <c r="Z150" s="43"/>
      <c r="AA150" s="43"/>
      <c r="AB150" s="43"/>
      <c r="AC150" s="57"/>
      <c r="AD150" s="43"/>
      <c r="AE150" s="43"/>
    </row>
    <row r="151" spans="21:31" ht="15.75">
      <c r="U151" s="70"/>
      <c r="V151" s="140"/>
      <c r="W151" s="140"/>
      <c r="X151" s="71"/>
      <c r="Y151" s="71"/>
      <c r="Z151" s="42"/>
      <c r="AA151" s="42"/>
      <c r="AB151" s="43"/>
      <c r="AC151" s="57"/>
      <c r="AD151" s="43"/>
      <c r="AE151" s="43"/>
    </row>
    <row r="152" spans="21:31" ht="15.75">
      <c r="U152" s="90"/>
      <c r="V152" s="72"/>
      <c r="W152" s="73"/>
      <c r="X152" s="71"/>
      <c r="Y152" s="71"/>
      <c r="Z152" s="42"/>
      <c r="AA152" s="42"/>
      <c r="AB152" s="43"/>
      <c r="AC152" s="57"/>
      <c r="AD152" s="43"/>
      <c r="AE152" s="43"/>
    </row>
    <row r="153" spans="21:31" ht="15.75">
      <c r="U153" s="90"/>
      <c r="V153" s="72"/>
      <c r="W153" s="74"/>
      <c r="X153" s="71"/>
      <c r="Y153" s="71"/>
      <c r="Z153" s="42"/>
      <c r="AA153" s="42"/>
      <c r="AB153" s="43"/>
      <c r="AC153" s="57"/>
      <c r="AD153" s="43"/>
      <c r="AE153" s="43"/>
    </row>
    <row r="154" spans="21:31" ht="15.75">
      <c r="U154" s="90"/>
      <c r="V154" s="72"/>
      <c r="W154" s="93" t="s">
        <v>23</v>
      </c>
      <c r="X154" s="141" t="str">
        <f>IF(S14=3,L14,IF(S15=3,L15,IF(S16=3,L16,IF(S17=3,L17,"NEODEHRÁNO"))))</f>
        <v>Smolík</v>
      </c>
      <c r="Y154" s="142"/>
      <c r="Z154" s="42"/>
      <c r="AA154" s="42"/>
      <c r="AB154" s="43"/>
      <c r="AC154" s="57"/>
      <c r="AD154" s="43"/>
      <c r="AE154" s="43"/>
    </row>
    <row r="155" spans="21:31" ht="15.75">
      <c r="U155" s="90"/>
      <c r="V155" s="72"/>
      <c r="W155" s="74"/>
      <c r="X155" s="75"/>
      <c r="Y155" s="76"/>
      <c r="Z155" s="42"/>
      <c r="AA155" s="42"/>
      <c r="AB155" s="43"/>
      <c r="AC155" s="57"/>
      <c r="AD155" s="43"/>
      <c r="AE155" s="43"/>
    </row>
    <row r="156" spans="21:31" ht="15.75">
      <c r="U156" s="90"/>
      <c r="V156" s="72"/>
      <c r="W156" s="74"/>
      <c r="X156" s="71"/>
      <c r="Y156" s="77"/>
      <c r="Z156" s="42"/>
      <c r="AA156" s="42"/>
      <c r="AB156" s="43"/>
      <c r="AC156" s="57"/>
      <c r="AD156" s="43"/>
      <c r="AE156" s="43"/>
    </row>
    <row r="157" spans="21:31" ht="15.75">
      <c r="U157" s="90"/>
      <c r="V157" s="142"/>
      <c r="W157" s="143"/>
      <c r="X157" s="71"/>
      <c r="Y157" s="77"/>
      <c r="Z157" s="42"/>
      <c r="AA157" s="42"/>
      <c r="AB157" s="43"/>
      <c r="AC157" s="57"/>
      <c r="AD157" s="43"/>
      <c r="AE157" s="43"/>
    </row>
    <row r="158" spans="21:31" ht="15.75">
      <c r="U158" s="90"/>
      <c r="V158" s="72"/>
      <c r="W158" s="78"/>
      <c r="X158" s="79"/>
      <c r="Y158" s="77"/>
      <c r="Z158" s="42"/>
      <c r="AA158" s="42"/>
      <c r="AB158" s="43"/>
      <c r="AC158" s="57"/>
      <c r="AD158" s="43"/>
      <c r="AE158" s="43"/>
    </row>
    <row r="159" spans="21:31" ht="15.75">
      <c r="U159" s="90"/>
      <c r="V159" s="72"/>
      <c r="W159" s="80"/>
      <c r="X159" s="79"/>
      <c r="Y159" s="77"/>
      <c r="Z159" s="42"/>
      <c r="AA159" s="42"/>
      <c r="AB159" s="43"/>
      <c r="AC159" s="57"/>
      <c r="AD159" s="43"/>
      <c r="AE159" s="43"/>
    </row>
    <row r="160" spans="21:31" ht="15.75">
      <c r="U160" s="92"/>
      <c r="V160" s="92"/>
      <c r="W160" s="154"/>
      <c r="X160" s="154"/>
      <c r="Y160" s="77"/>
      <c r="Z160" s="155" t="str">
        <f>X154</f>
        <v>Smolík</v>
      </c>
      <c r="AA160" s="161"/>
      <c r="AB160" s="43"/>
      <c r="AC160" s="57"/>
      <c r="AD160" s="43"/>
      <c r="AE160" s="43"/>
    </row>
    <row r="161" spans="21:31" ht="15.75">
      <c r="U161" s="92"/>
      <c r="V161" s="92"/>
      <c r="W161" s="157"/>
      <c r="X161" s="157"/>
      <c r="Y161" s="77"/>
      <c r="Z161" s="158"/>
      <c r="AA161" s="160"/>
      <c r="AB161" s="43"/>
      <c r="AC161" s="57"/>
      <c r="AD161" s="43"/>
      <c r="AE161" s="43"/>
    </row>
    <row r="162" spans="21:31" ht="15.75">
      <c r="U162" s="90"/>
      <c r="V162" s="72"/>
      <c r="W162" s="72"/>
      <c r="X162" s="71"/>
      <c r="Y162" s="77"/>
      <c r="Z162" s="53"/>
      <c r="AA162" s="54"/>
      <c r="AB162" s="43"/>
      <c r="AC162" s="57"/>
      <c r="AD162" s="43"/>
      <c r="AE162" s="43"/>
    </row>
    <row r="163" spans="21:31" ht="15.75">
      <c r="U163" s="20" t="s">
        <v>52</v>
      </c>
      <c r="V163" s="142" t="str">
        <f>IF(S44=4,L44,IF(S45=4,L45,IF(S46=4,L46,IF(S47=4,L47,"NEODEHRÁNO"))))</f>
        <v>bye</v>
      </c>
      <c r="W163" s="142"/>
      <c r="X163" s="71"/>
      <c r="Y163" s="77"/>
      <c r="Z163" s="53"/>
      <c r="AA163" s="54"/>
      <c r="AB163" s="43"/>
      <c r="AC163" s="57"/>
      <c r="AD163" s="43"/>
      <c r="AE163" s="43"/>
    </row>
    <row r="164" spans="21:31" ht="15.75">
      <c r="U164" s="90"/>
      <c r="V164" s="72"/>
      <c r="W164" s="73"/>
      <c r="X164" s="71"/>
      <c r="Y164" s="77"/>
      <c r="Z164" s="53"/>
      <c r="AA164" s="54"/>
      <c r="AB164" s="43"/>
      <c r="AC164" s="57"/>
      <c r="AD164" s="43"/>
      <c r="AE164" s="43"/>
    </row>
    <row r="165" spans="21:31" ht="15.75">
      <c r="U165" s="90"/>
      <c r="V165" s="72"/>
      <c r="W165" s="74"/>
      <c r="X165" s="71"/>
      <c r="Y165" s="77"/>
      <c r="Z165" s="53"/>
      <c r="AA165" s="54"/>
      <c r="AB165" s="43"/>
      <c r="AC165" s="57"/>
      <c r="AD165" s="43"/>
      <c r="AE165" s="43"/>
    </row>
    <row r="166" spans="21:31" ht="15.75">
      <c r="U166" s="90"/>
      <c r="V166" s="72"/>
      <c r="W166" s="74"/>
      <c r="X166" s="147" t="str">
        <f>V169</f>
        <v>Jurka</v>
      </c>
      <c r="Y166" s="148"/>
      <c r="Z166" s="53"/>
      <c r="AA166" s="54"/>
      <c r="AB166" s="43"/>
      <c r="AC166" s="57"/>
      <c r="AD166" s="43"/>
      <c r="AE166" s="43"/>
    </row>
    <row r="167" spans="21:31" ht="15.75">
      <c r="U167" s="90"/>
      <c r="V167" s="72"/>
      <c r="W167" s="74"/>
      <c r="X167" s="75"/>
      <c r="Y167" s="81"/>
      <c r="Z167" s="53"/>
      <c r="AA167" s="54"/>
      <c r="AB167" s="43"/>
      <c r="AC167" s="57"/>
      <c r="AD167" s="43"/>
      <c r="AE167" s="43"/>
    </row>
    <row r="168" spans="21:31" ht="15.75">
      <c r="U168" s="90"/>
      <c r="V168" s="72"/>
      <c r="W168" s="74"/>
      <c r="X168" s="71"/>
      <c r="Y168" s="79"/>
      <c r="Z168" s="53"/>
      <c r="AA168" s="54"/>
      <c r="AB168" s="43"/>
      <c r="AC168" s="57"/>
      <c r="AD168" s="43"/>
      <c r="AE168" s="43"/>
    </row>
    <row r="169" spans="21:31" ht="15.75">
      <c r="U169" s="20" t="s">
        <v>51</v>
      </c>
      <c r="V169" s="142" t="str">
        <f>IF(S34=3,L34,IF(S35=3,L35,IF(S36=3,L36,IF(S37=3,L37,"NEODEHRÁNO"))))</f>
        <v>Jurka</v>
      </c>
      <c r="W169" s="143"/>
      <c r="X169" s="71"/>
      <c r="Y169" s="71"/>
      <c r="Z169" s="53"/>
      <c r="AA169" s="54"/>
      <c r="AB169" s="43"/>
      <c r="AC169" s="57"/>
      <c r="AD169" s="43"/>
      <c r="AE169" s="43"/>
    </row>
    <row r="170" spans="21:31" ht="15.75">
      <c r="U170" s="90"/>
      <c r="V170" s="43"/>
      <c r="W170" s="43"/>
      <c r="X170" s="43"/>
      <c r="Y170" s="43"/>
      <c r="Z170" s="56"/>
      <c r="AA170" s="57"/>
      <c r="AB170" s="43"/>
      <c r="AC170" s="57"/>
      <c r="AD170" s="43"/>
      <c r="AE170" s="43"/>
    </row>
    <row r="171" spans="21:31" ht="15.75">
      <c r="U171" s="90"/>
      <c r="V171" s="43"/>
      <c r="W171" s="43"/>
      <c r="X171" s="43"/>
      <c r="Y171" s="43"/>
      <c r="Z171" s="56"/>
      <c r="AA171" s="57"/>
      <c r="AB171" s="43"/>
      <c r="AC171" s="57"/>
      <c r="AD171" s="43"/>
      <c r="AE171" s="43"/>
    </row>
    <row r="172" spans="21:31" ht="15.75">
      <c r="U172" s="152" t="str">
        <f>V114</f>
        <v>Patera</v>
      </c>
      <c r="V172" s="152"/>
      <c r="W172" s="43"/>
      <c r="X172" s="43"/>
      <c r="Y172" s="43"/>
      <c r="Z172" s="56"/>
      <c r="AA172" s="57"/>
      <c r="AB172" s="198" t="str">
        <f>Z184</f>
        <v>Vlk</v>
      </c>
      <c r="AC172" s="199"/>
      <c r="AD172" s="43"/>
      <c r="AE172" s="43"/>
    </row>
    <row r="173" spans="21:31" ht="15.75">
      <c r="U173" s="192" t="s">
        <v>96</v>
      </c>
      <c r="V173" s="193"/>
      <c r="W173" s="43"/>
      <c r="X173" s="43"/>
      <c r="Y173" s="43"/>
      <c r="Z173" s="56"/>
      <c r="AA173" s="57"/>
      <c r="AB173" s="43"/>
      <c r="AC173" s="43"/>
      <c r="AD173" s="43"/>
      <c r="AE173" s="43"/>
    </row>
    <row r="174" spans="21:31" ht="15.75">
      <c r="U174" s="90"/>
      <c r="V174" s="43"/>
      <c r="W174" s="43"/>
      <c r="X174" s="43"/>
      <c r="Y174" s="43"/>
      <c r="Z174" s="56"/>
      <c r="AA174" s="57"/>
      <c r="AB174" s="43"/>
      <c r="AC174" s="43"/>
      <c r="AD174" s="43"/>
      <c r="AE174" s="43"/>
    </row>
    <row r="175" spans="21:31" ht="15.75">
      <c r="U175" s="20" t="s">
        <v>22</v>
      </c>
      <c r="V175" s="140" t="str">
        <f>IF(S5=4,L5,IF(S6=4,L6,IF(S7=4,L7,IF(S8=4,L8,"NEODEHRÁNO"))))</f>
        <v>Bendík</v>
      </c>
      <c r="W175" s="140"/>
      <c r="X175" s="71"/>
      <c r="Y175" s="71"/>
      <c r="Z175" s="53"/>
      <c r="AA175" s="54"/>
      <c r="AB175" s="43"/>
      <c r="AC175" s="43"/>
      <c r="AD175" s="43"/>
      <c r="AE175" s="43"/>
    </row>
    <row r="176" spans="21:31" ht="15.75">
      <c r="U176" s="90"/>
      <c r="V176" s="72"/>
      <c r="W176" s="73"/>
      <c r="X176" s="71"/>
      <c r="Y176" s="71"/>
      <c r="Z176" s="53"/>
      <c r="AA176" s="54"/>
      <c r="AB176" s="43"/>
      <c r="AC176" s="43"/>
      <c r="AD176" s="43"/>
      <c r="AE176" s="43"/>
    </row>
    <row r="177" spans="21:31" ht="15.75">
      <c r="U177" s="90"/>
      <c r="V177" s="72"/>
      <c r="W177" s="74"/>
      <c r="X177" s="71"/>
      <c r="Y177" s="71"/>
      <c r="Z177" s="53"/>
      <c r="AA177" s="54"/>
      <c r="AB177" s="43"/>
      <c r="AC177" s="43"/>
      <c r="AD177" s="43"/>
      <c r="AE177" s="43"/>
    </row>
    <row r="178" spans="21:31" ht="15.75">
      <c r="U178" s="90"/>
      <c r="V178" s="72"/>
      <c r="W178" s="74"/>
      <c r="X178" s="141" t="str">
        <f>V181</f>
        <v>Dvořák</v>
      </c>
      <c r="Y178" s="142"/>
      <c r="Z178" s="53"/>
      <c r="AA178" s="54"/>
      <c r="AB178" s="43"/>
      <c r="AC178" s="43"/>
      <c r="AD178" s="43"/>
      <c r="AE178" s="43"/>
    </row>
    <row r="179" spans="21:31" ht="15.75">
      <c r="U179" s="90"/>
      <c r="V179" s="72"/>
      <c r="W179" s="74"/>
      <c r="X179" s="75"/>
      <c r="Y179" s="76"/>
      <c r="Z179" s="53"/>
      <c r="AA179" s="54"/>
      <c r="AB179" s="43"/>
      <c r="AC179" s="43"/>
      <c r="AD179" s="43"/>
      <c r="AE179" s="43"/>
    </row>
    <row r="180" spans="21:31" ht="15.75">
      <c r="U180" s="90"/>
      <c r="V180" s="72"/>
      <c r="W180" s="74"/>
      <c r="X180" s="71"/>
      <c r="Y180" s="77"/>
      <c r="Z180" s="53"/>
      <c r="AA180" s="54"/>
      <c r="AB180" s="43"/>
      <c r="AC180" s="43"/>
      <c r="AD180" s="43"/>
      <c r="AE180" s="43"/>
    </row>
    <row r="181" spans="21:31" ht="15.75">
      <c r="U181" s="20" t="s">
        <v>36</v>
      </c>
      <c r="V181" s="142" t="str">
        <f>IF(S24=4,L24,IF(S25=4,L25,IF(S26=4,L26,IF(S27=4,L27,"NEODEHRÁNO"))))</f>
        <v>Dvořák</v>
      </c>
      <c r="W181" s="143"/>
      <c r="X181" s="71"/>
      <c r="Y181" s="77"/>
      <c r="Z181" s="53"/>
      <c r="AA181" s="54"/>
      <c r="AB181" s="43"/>
      <c r="AC181" s="43"/>
      <c r="AD181" s="43"/>
      <c r="AE181" s="43"/>
    </row>
    <row r="182" spans="21:31" ht="15.75">
      <c r="U182" s="90"/>
      <c r="V182" s="72"/>
      <c r="W182" s="78"/>
      <c r="X182" s="79"/>
      <c r="Y182" s="77"/>
      <c r="Z182" s="53"/>
      <c r="AA182" s="54"/>
      <c r="AB182" s="43"/>
      <c r="AC182" s="43"/>
      <c r="AD182" s="43"/>
      <c r="AE182" s="43"/>
    </row>
    <row r="183" spans="21:31" ht="15.75">
      <c r="U183" s="90"/>
      <c r="V183" s="72"/>
      <c r="W183" s="80"/>
      <c r="X183" s="79"/>
      <c r="Y183" s="77"/>
      <c r="Z183" s="53"/>
      <c r="AA183" s="54"/>
      <c r="AB183" s="43"/>
      <c r="AC183" s="43"/>
      <c r="AD183" s="43"/>
      <c r="AE183" s="43"/>
    </row>
    <row r="184" spans="21:31" ht="15.75">
      <c r="U184" s="92"/>
      <c r="V184" s="92"/>
      <c r="W184" s="154"/>
      <c r="X184" s="154"/>
      <c r="Y184" s="77"/>
      <c r="Z184" s="155" t="str">
        <f>X190</f>
        <v>Vlk</v>
      </c>
      <c r="AA184" s="156"/>
      <c r="AB184" s="43"/>
      <c r="AC184" s="43"/>
      <c r="AD184" s="43"/>
      <c r="AE184" s="43"/>
    </row>
    <row r="185" spans="21:31" ht="15.75">
      <c r="U185" s="92"/>
      <c r="V185" s="92"/>
      <c r="W185" s="157"/>
      <c r="X185" s="157"/>
      <c r="Y185" s="77"/>
      <c r="Z185" s="158"/>
      <c r="AA185" s="159"/>
      <c r="AB185" s="43"/>
      <c r="AC185" s="43"/>
      <c r="AD185" s="43"/>
      <c r="AE185" s="43"/>
    </row>
    <row r="186" spans="21:31" ht="15.75">
      <c r="U186" s="90"/>
      <c r="V186" s="72"/>
      <c r="W186" s="72"/>
      <c r="X186" s="71"/>
      <c r="Y186" s="77"/>
      <c r="Z186" s="42"/>
      <c r="AA186" s="42"/>
      <c r="AB186" s="43"/>
      <c r="AC186" s="43"/>
      <c r="AD186" s="43"/>
      <c r="AE186" s="43"/>
    </row>
    <row r="187" spans="21:31" ht="15.75">
      <c r="U187" s="90"/>
      <c r="V187" s="142"/>
      <c r="W187" s="142"/>
      <c r="X187" s="71"/>
      <c r="Y187" s="77"/>
      <c r="Z187" s="42"/>
      <c r="AA187" s="42"/>
      <c r="AB187" s="43"/>
      <c r="AC187" s="43"/>
      <c r="AD187" s="43"/>
      <c r="AE187" s="43"/>
    </row>
    <row r="188" spans="21:31" ht="15.75">
      <c r="U188" s="90"/>
      <c r="V188" s="72"/>
      <c r="W188" s="73"/>
      <c r="X188" s="71"/>
      <c r="Y188" s="77"/>
      <c r="Z188" s="42"/>
      <c r="AA188" s="42"/>
      <c r="AB188" s="43"/>
      <c r="AC188" s="43"/>
      <c r="AD188" s="43"/>
      <c r="AE188" s="43"/>
    </row>
    <row r="189" spans="21:31" ht="15.75">
      <c r="U189" s="90"/>
      <c r="V189" s="72"/>
      <c r="W189" s="74"/>
      <c r="X189" s="71"/>
      <c r="Y189" s="77"/>
      <c r="Z189" s="42"/>
      <c r="AA189" s="42"/>
      <c r="AB189" s="43"/>
      <c r="AC189" s="43"/>
      <c r="AD189" s="43"/>
      <c r="AE189" s="43"/>
    </row>
    <row r="190" spans="21:31" ht="15.75">
      <c r="U190" s="90"/>
      <c r="V190" s="72"/>
      <c r="W190" s="93" t="s">
        <v>55</v>
      </c>
      <c r="X190" s="147" t="str">
        <f>IF(S53=3,L53,IF(S54=3,L54,IF(S55=3,L55,IF(S56=3,L56,IF(S57=3,L57,"NEODEHRÁNO")))))</f>
        <v>Vlk</v>
      </c>
      <c r="Y190" s="148"/>
      <c r="Z190" s="42"/>
      <c r="AA190" s="42"/>
      <c r="AB190" s="43"/>
      <c r="AC190" s="43"/>
      <c r="AD190" s="43"/>
      <c r="AE190" s="43"/>
    </row>
    <row r="191" spans="21:31" ht="15.75">
      <c r="U191" s="90"/>
      <c r="V191" s="72"/>
      <c r="W191" s="74"/>
      <c r="X191" s="75"/>
      <c r="Y191" s="81"/>
      <c r="Z191" s="42"/>
      <c r="AA191" s="42"/>
      <c r="AB191" s="43"/>
      <c r="AC191" s="43"/>
      <c r="AD191" s="43"/>
      <c r="AE191" s="43"/>
    </row>
    <row r="192" spans="21:31" ht="15.75">
      <c r="U192" s="90"/>
      <c r="V192" s="72"/>
      <c r="W192" s="74"/>
      <c r="X192" s="71"/>
      <c r="Y192" s="79"/>
      <c r="Z192" s="42"/>
      <c r="AA192" s="42"/>
      <c r="AB192" s="43"/>
      <c r="AC192" s="43"/>
      <c r="AD192" s="43"/>
      <c r="AE192" s="43"/>
    </row>
    <row r="193" spans="21:31" ht="15.75">
      <c r="U193" s="90"/>
      <c r="V193" s="142"/>
      <c r="W193" s="143"/>
      <c r="X193" s="71"/>
      <c r="Y193" s="71"/>
      <c r="Z193" s="42"/>
      <c r="AA193" s="42"/>
      <c r="AB193" s="43"/>
      <c r="AC193" s="43"/>
      <c r="AD193" s="43"/>
      <c r="AE193" s="43"/>
    </row>
  </sheetData>
  <mergeCells count="118">
    <mergeCell ref="B1:D1"/>
    <mergeCell ref="E1:S1"/>
    <mergeCell ref="B3:D3"/>
    <mergeCell ref="E3:G3"/>
    <mergeCell ref="H3:J3"/>
    <mergeCell ref="M3:O3"/>
    <mergeCell ref="AB74:AC74"/>
    <mergeCell ref="AB25:AC25"/>
    <mergeCell ref="AB172:AC172"/>
    <mergeCell ref="AB123:AC123"/>
    <mergeCell ref="AA147:AB147"/>
    <mergeCell ref="M33:O33"/>
    <mergeCell ref="M42:O42"/>
    <mergeCell ref="M43:O43"/>
    <mergeCell ref="M51:O51"/>
    <mergeCell ref="M52:O52"/>
    <mergeCell ref="M4:O4"/>
    <mergeCell ref="M12:O12"/>
    <mergeCell ref="M13:O13"/>
    <mergeCell ref="M22:O22"/>
    <mergeCell ref="M23:O23"/>
    <mergeCell ref="M32:O32"/>
    <mergeCell ref="W14:X14"/>
    <mergeCell ref="Z14:AA14"/>
    <mergeCell ref="V16:W16"/>
    <mergeCell ref="X19:Y19"/>
    <mergeCell ref="V22:W22"/>
    <mergeCell ref="Y3:AA3"/>
    <mergeCell ref="V4:W4"/>
    <mergeCell ref="X7:Y7"/>
    <mergeCell ref="V10:W10"/>
    <mergeCell ref="W13:X13"/>
    <mergeCell ref="Z13:AA13"/>
    <mergeCell ref="W38:X38"/>
    <mergeCell ref="Z38:AA38"/>
    <mergeCell ref="V40:W40"/>
    <mergeCell ref="X43:Y43"/>
    <mergeCell ref="V46:W46"/>
    <mergeCell ref="V28:W28"/>
    <mergeCell ref="X31:Y31"/>
    <mergeCell ref="V34:W34"/>
    <mergeCell ref="W37:X37"/>
    <mergeCell ref="Z37:AA37"/>
    <mergeCell ref="V59:W59"/>
    <mergeCell ref="W62:X62"/>
    <mergeCell ref="Z62:AA62"/>
    <mergeCell ref="W63:X63"/>
    <mergeCell ref="Z63:AA63"/>
    <mergeCell ref="AA49:AB49"/>
    <mergeCell ref="AD49:AE49"/>
    <mergeCell ref="AA50:AB50"/>
    <mergeCell ref="AD50:AE50"/>
    <mergeCell ref="V53:W53"/>
    <mergeCell ref="X56:Y56"/>
    <mergeCell ref="V95:W95"/>
    <mergeCell ref="Y101:AA101"/>
    <mergeCell ref="V102:W102"/>
    <mergeCell ref="X105:Y105"/>
    <mergeCell ref="W86:X86"/>
    <mergeCell ref="Z86:AA86"/>
    <mergeCell ref="W87:X87"/>
    <mergeCell ref="Z87:AA87"/>
    <mergeCell ref="V65:W65"/>
    <mergeCell ref="X68:Y68"/>
    <mergeCell ref="V71:W71"/>
    <mergeCell ref="V77:W77"/>
    <mergeCell ref="X80:Y80"/>
    <mergeCell ref="V83:W83"/>
    <mergeCell ref="U74:V74"/>
    <mergeCell ref="U75:V75"/>
    <mergeCell ref="AD147:AE147"/>
    <mergeCell ref="AD148:AE148"/>
    <mergeCell ref="W135:X135"/>
    <mergeCell ref="Z135:AA135"/>
    <mergeCell ref="W136:X136"/>
    <mergeCell ref="Z136:AA136"/>
    <mergeCell ref="V114:W114"/>
    <mergeCell ref="X117:Y117"/>
    <mergeCell ref="V120:W120"/>
    <mergeCell ref="V126:W126"/>
    <mergeCell ref="X129:Y129"/>
    <mergeCell ref="V132:W132"/>
    <mergeCell ref="X190:Y190"/>
    <mergeCell ref="V193:W193"/>
    <mergeCell ref="V175:W175"/>
    <mergeCell ref="X178:Y178"/>
    <mergeCell ref="V181:W181"/>
    <mergeCell ref="W184:X184"/>
    <mergeCell ref="Z184:AA184"/>
    <mergeCell ref="W161:X161"/>
    <mergeCell ref="Z161:AA161"/>
    <mergeCell ref="V163:W163"/>
    <mergeCell ref="X166:Y166"/>
    <mergeCell ref="V169:W169"/>
    <mergeCell ref="U25:V25"/>
    <mergeCell ref="U26:V26"/>
    <mergeCell ref="U123:V123"/>
    <mergeCell ref="U124:V124"/>
    <mergeCell ref="U172:V172"/>
    <mergeCell ref="U173:V173"/>
    <mergeCell ref="W185:X185"/>
    <mergeCell ref="Z185:AA185"/>
    <mergeCell ref="V187:W187"/>
    <mergeCell ref="V151:W151"/>
    <mergeCell ref="X154:Y154"/>
    <mergeCell ref="V157:W157"/>
    <mergeCell ref="W160:X160"/>
    <mergeCell ref="Z160:AA160"/>
    <mergeCell ref="V138:W138"/>
    <mergeCell ref="X141:Y141"/>
    <mergeCell ref="V144:W144"/>
    <mergeCell ref="V108:W108"/>
    <mergeCell ref="W111:X111"/>
    <mergeCell ref="Z111:AA111"/>
    <mergeCell ref="W112:X112"/>
    <mergeCell ref="Z112:AA112"/>
    <mergeCell ref="V89:W89"/>
    <mergeCell ref="X92:Y92"/>
  </mergeCells>
  <conditionalFormatting sqref="V4 V10 V16 V22">
    <cfRule type="expression" dxfId="35" priority="31" stopIfTrue="1">
      <formula>OR(AND(V4&lt;&gt;"Bye",V5="Bye"),W4=$G$5)</formula>
    </cfRule>
    <cfRule type="expression" dxfId="34" priority="32" stopIfTrue="1">
      <formula>W5=$G$5</formula>
    </cfRule>
  </conditionalFormatting>
  <conditionalFormatting sqref="V5 V11 V17">
    <cfRule type="expression" dxfId="33" priority="29" stopIfTrue="1">
      <formula>OR(AND(V5&lt;&gt;"Bye",V4="Bye"),W5=$G$5)</formula>
    </cfRule>
    <cfRule type="expression" dxfId="32" priority="30" stopIfTrue="1">
      <formula>W4=$G$5</formula>
    </cfRule>
  </conditionalFormatting>
  <conditionalFormatting sqref="V28 V34 V40 V46">
    <cfRule type="expression" dxfId="31" priority="27" stopIfTrue="1">
      <formula>OR(AND(V28&lt;&gt;"Bye",V29="Bye"),W28=$G$5)</formula>
    </cfRule>
    <cfRule type="expression" dxfId="30" priority="28" stopIfTrue="1">
      <formula>W29=$G$5</formula>
    </cfRule>
  </conditionalFormatting>
  <conditionalFormatting sqref="V29 V35 V41">
    <cfRule type="expression" dxfId="29" priority="25" stopIfTrue="1">
      <formula>OR(AND(V29&lt;&gt;"Bye",V28="Bye"),W29=$G$5)</formula>
    </cfRule>
    <cfRule type="expression" dxfId="28" priority="26" stopIfTrue="1">
      <formula>W28=$G$5</formula>
    </cfRule>
  </conditionalFormatting>
  <conditionalFormatting sqref="V53 V59 V65 V71">
    <cfRule type="expression" dxfId="27" priority="23" stopIfTrue="1">
      <formula>OR(AND(V53&lt;&gt;"Bye",V54="Bye"),W53=$G$5)</formula>
    </cfRule>
    <cfRule type="expression" dxfId="26" priority="24" stopIfTrue="1">
      <formula>W54=$G$5</formula>
    </cfRule>
  </conditionalFormatting>
  <conditionalFormatting sqref="V54 V60 V66">
    <cfRule type="expression" dxfId="25" priority="21" stopIfTrue="1">
      <formula>OR(AND(V54&lt;&gt;"Bye",V53="Bye"),W54=$G$5)</formula>
    </cfRule>
    <cfRule type="expression" dxfId="24" priority="22" stopIfTrue="1">
      <formula>W53=$G$5</formula>
    </cfRule>
  </conditionalFormatting>
  <conditionalFormatting sqref="V77 V83 V89 V95">
    <cfRule type="expression" dxfId="23" priority="19" stopIfTrue="1">
      <formula>OR(AND(V77&lt;&gt;"Bye",V78="Bye"),W77=$G$5)</formula>
    </cfRule>
    <cfRule type="expression" dxfId="22" priority="20" stopIfTrue="1">
      <formula>W78=$G$5</formula>
    </cfRule>
  </conditionalFormatting>
  <conditionalFormatting sqref="V78 V84 V90">
    <cfRule type="expression" dxfId="21" priority="17" stopIfTrue="1">
      <formula>OR(AND(V78&lt;&gt;"Bye",V77="Bye"),W78=$G$5)</formula>
    </cfRule>
    <cfRule type="expression" dxfId="20" priority="18" stopIfTrue="1">
      <formula>W77=$G$5</formula>
    </cfRule>
  </conditionalFormatting>
  <conditionalFormatting sqref="V102 V108 V114 V120">
    <cfRule type="expression" dxfId="19" priority="15" stopIfTrue="1">
      <formula>OR(AND(V102&lt;&gt;"Bye",V103="Bye"),W102=$G$5)</formula>
    </cfRule>
    <cfRule type="expression" dxfId="18" priority="16" stopIfTrue="1">
      <formula>W103=$G$5</formula>
    </cfRule>
  </conditionalFormatting>
  <conditionalFormatting sqref="V103 V109 V115">
    <cfRule type="expression" dxfId="17" priority="13" stopIfTrue="1">
      <formula>OR(AND(V103&lt;&gt;"Bye",V102="Bye"),W103=$G$5)</formula>
    </cfRule>
    <cfRule type="expression" dxfId="16" priority="14" stopIfTrue="1">
      <formula>W102=$G$5</formula>
    </cfRule>
  </conditionalFormatting>
  <conditionalFormatting sqref="V126 V132 V138 V144">
    <cfRule type="expression" dxfId="15" priority="11" stopIfTrue="1">
      <formula>OR(AND(V126&lt;&gt;"Bye",V127="Bye"),W126=$G$5)</formula>
    </cfRule>
    <cfRule type="expression" dxfId="14" priority="12" stopIfTrue="1">
      <formula>W127=$G$5</formula>
    </cfRule>
  </conditionalFormatting>
  <conditionalFormatting sqref="V127 V133 V139">
    <cfRule type="expression" dxfId="13" priority="9" stopIfTrue="1">
      <formula>OR(AND(V127&lt;&gt;"Bye",V126="Bye"),W127=$G$5)</formula>
    </cfRule>
    <cfRule type="expression" dxfId="12" priority="10" stopIfTrue="1">
      <formula>W126=$G$5</formula>
    </cfRule>
  </conditionalFormatting>
  <conditionalFormatting sqref="V151 V157 V163 V169">
    <cfRule type="expression" dxfId="11" priority="7" stopIfTrue="1">
      <formula>OR(AND(V151&lt;&gt;"Bye",V152="Bye"),W151=$G$5)</formula>
    </cfRule>
    <cfRule type="expression" dxfId="10" priority="8" stopIfTrue="1">
      <formula>W152=$G$5</formula>
    </cfRule>
  </conditionalFormatting>
  <conditionalFormatting sqref="V152 V158 V164">
    <cfRule type="expression" dxfId="9" priority="5" stopIfTrue="1">
      <formula>OR(AND(V152&lt;&gt;"Bye",V151="Bye"),W152=$G$5)</formula>
    </cfRule>
    <cfRule type="expression" dxfId="8" priority="6" stopIfTrue="1">
      <formula>W151=$G$5</formula>
    </cfRule>
  </conditionalFormatting>
  <conditionalFormatting sqref="V175 V181 V187 V193">
    <cfRule type="expression" dxfId="7" priority="3" stopIfTrue="1">
      <formula>OR(AND(V175&lt;&gt;"Bye",V176="Bye"),W175=$G$5)</formula>
    </cfRule>
    <cfRule type="expression" dxfId="6" priority="4" stopIfTrue="1">
      <formula>W176=$G$5</formula>
    </cfRule>
  </conditionalFormatting>
  <conditionalFormatting sqref="V176 V182 V188">
    <cfRule type="expression" dxfId="5" priority="1" stopIfTrue="1">
      <formula>OR(AND(V176&lt;&gt;"Bye",V175="Bye"),W176=$G$5)</formula>
    </cfRule>
    <cfRule type="expression" dxfId="4" priority="2" stopIfTrue="1">
      <formula>W175=$G$5</formula>
    </cfRule>
  </conditionalFormatting>
  <pageMargins left="0.70866141732283472" right="0.70866141732283472" top="0.78740157480314965" bottom="0.78740157480314965" header="0.31496062992125984" footer="0.31496062992125984"/>
  <pageSetup paperSize="9" scale="2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Dívky + Kluci U7</vt:lpstr>
      <vt:lpstr>Dívky U9</vt:lpstr>
      <vt:lpstr>Kluci U9</vt:lpstr>
      <vt:lpstr>Dívky U11</vt:lpstr>
      <vt:lpstr>Kluci U11</vt:lpstr>
      <vt:lpstr>Dívky U13</vt:lpstr>
      <vt:lpstr>Kluci U13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Muttley</dc:creator>
  <cp:lastModifiedBy>Světlana</cp:lastModifiedBy>
  <cp:lastPrinted>2013-04-28T12:31:16Z</cp:lastPrinted>
  <dcterms:created xsi:type="dcterms:W3CDTF">2013-04-25T09:43:11Z</dcterms:created>
  <dcterms:modified xsi:type="dcterms:W3CDTF">2013-04-28T16:26:49Z</dcterms:modified>
</cp:coreProperties>
</file>