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9440" windowHeight="9795" tabRatio="705" activeTab="3"/>
  </bookViews>
  <sheets>
    <sheet name="NE - U7" sheetId="24" r:id="rId1"/>
    <sheet name="NE - Dívky U9" sheetId="25" r:id="rId2"/>
    <sheet name="NE - Kluci U9" sheetId="26" r:id="rId3"/>
    <sheet name="NE - Dívky U11" sheetId="27" r:id="rId4"/>
    <sheet name="NE - Kluci U11" sheetId="28" r:id="rId5"/>
    <sheet name="NE - Dívky U13" sheetId="29" r:id="rId6"/>
    <sheet name="NE - Kluci U13" sheetId="30" r:id="rId7"/>
    <sheet name="SO - Dívky U8" sheetId="19" r:id="rId8"/>
    <sheet name="SO - Kluci U8" sheetId="20" r:id="rId9"/>
    <sheet name="SO - Dívky U10" sheetId="21" r:id="rId10"/>
    <sheet name="SO - Kluci U10" sheetId="22" r:id="rId11"/>
    <sheet name="SO - Dívky U12" sheetId="23" r:id="rId12"/>
    <sheet name="SO - Kluci U12" sheetId="13" r:id="rId13"/>
    <sheet name="SO - Dívky U14" sheetId="16" r:id="rId14"/>
    <sheet name="SO - Kluci U14" sheetId="17" r:id="rId15"/>
  </sheets>
  <calcPr calcId="124519" iterateDelta="1E-4"/>
</workbook>
</file>

<file path=xl/calcChain.xml><?xml version="1.0" encoding="utf-8"?>
<calcChain xmlns="http://schemas.openxmlformats.org/spreadsheetml/2006/main">
  <c r="AA49" i="25"/>
  <c r="AD49"/>
  <c r="AA49" i="30"/>
  <c r="AD49"/>
  <c r="AD49" i="29"/>
  <c r="AA49"/>
  <c r="AB74" i="25"/>
  <c r="Y25"/>
  <c r="AD49" i="28"/>
  <c r="AB25" i="25"/>
  <c r="Y25" i="27"/>
  <c r="AB25"/>
  <c r="V122" i="26"/>
  <c r="AA49"/>
  <c r="AD49"/>
  <c r="AA49" i="28"/>
  <c r="Y25" i="24"/>
  <c r="AB25"/>
  <c r="AD146" i="28"/>
  <c r="AA146" i="29"/>
  <c r="AD146"/>
  <c r="Z122" i="25"/>
  <c r="AC122"/>
  <c r="Y74" i="24"/>
  <c r="AB74"/>
  <c r="AD146" i="30"/>
  <c r="AA146" i="28"/>
  <c r="AB74"/>
  <c r="Y74" i="26"/>
  <c r="AA146" i="30"/>
  <c r="Y74" i="28"/>
  <c r="Y25"/>
  <c r="AB25"/>
  <c r="Y25" i="29"/>
  <c r="AB74"/>
  <c r="Z122" i="26"/>
  <c r="AC122"/>
  <c r="AB25" i="29"/>
  <c r="Y74"/>
  <c r="Y25" i="26"/>
  <c r="AB74"/>
  <c r="Z13" i="27"/>
  <c r="W13"/>
  <c r="Z37"/>
  <c r="AB25" i="26"/>
  <c r="Z37" i="24"/>
  <c r="Z13"/>
  <c r="Y122" i="28"/>
  <c r="Y171"/>
  <c r="AB171"/>
  <c r="AB74" i="27"/>
  <c r="AB122" i="28"/>
  <c r="AB171" i="29"/>
  <c r="Y122"/>
  <c r="Y171"/>
  <c r="AB25" i="30"/>
  <c r="Y74"/>
  <c r="AB74"/>
  <c r="Y25"/>
  <c r="AB122" i="29"/>
  <c r="V122" i="25"/>
  <c r="AA110"/>
  <c r="AA134"/>
  <c r="Z86" i="24"/>
  <c r="Y171" i="30"/>
  <c r="AB171"/>
  <c r="AB122"/>
  <c r="Y122"/>
  <c r="Z62" i="24"/>
  <c r="Z62" i="27"/>
  <c r="U13" i="28"/>
  <c r="Z86"/>
  <c r="AA110" i="26"/>
  <c r="Z86" i="27"/>
  <c r="AA134" i="26"/>
  <c r="U37" i="28"/>
  <c r="Z13"/>
  <c r="Z62"/>
  <c r="Z13" i="25"/>
  <c r="Z62"/>
  <c r="Z86"/>
  <c r="Z37" i="28"/>
  <c r="U62"/>
  <c r="Z37" i="25"/>
  <c r="Z183" i="28"/>
  <c r="Z159"/>
  <c r="Z134"/>
  <c r="U122"/>
  <c r="Z110"/>
  <c r="U62" i="30"/>
  <c r="U13"/>
  <c r="Z62"/>
  <c r="U86"/>
  <c r="Z37"/>
  <c r="U37"/>
  <c r="Z86"/>
  <c r="Z13"/>
  <c r="Z134" i="29"/>
  <c r="Z183"/>
  <c r="Z159"/>
  <c r="U122"/>
  <c r="U171"/>
  <c r="U74"/>
  <c r="Z110"/>
  <c r="Z86"/>
  <c r="Z62"/>
  <c r="Z37"/>
  <c r="U25"/>
  <c r="Z13"/>
  <c r="Y128" i="25"/>
  <c r="Y116"/>
  <c r="Z62" i="26"/>
  <c r="Z37"/>
  <c r="Z86"/>
  <c r="X68" i="28"/>
  <c r="Z13" i="26"/>
  <c r="X31" i="28"/>
  <c r="X80"/>
  <c r="X19" i="25"/>
  <c r="X56" i="28"/>
  <c r="X43"/>
  <c r="X177"/>
  <c r="X128"/>
  <c r="X19"/>
  <c r="X7"/>
  <c r="X140"/>
  <c r="Z183" i="30"/>
  <c r="Z159"/>
  <c r="U134"/>
  <c r="X165" i="28"/>
  <c r="Z110" i="30"/>
  <c r="Z134"/>
  <c r="X68" i="27"/>
  <c r="X31"/>
  <c r="U110" i="30"/>
  <c r="X19" i="24"/>
  <c r="X7" i="27"/>
  <c r="X19"/>
  <c r="Y128" i="26"/>
  <c r="X19"/>
  <c r="X92" i="30"/>
  <c r="X68"/>
  <c r="X56"/>
  <c r="X43"/>
  <c r="W125" i="25"/>
  <c r="W119"/>
  <c r="X56"/>
  <c r="X43"/>
  <c r="V22"/>
  <c r="X7" i="30"/>
  <c r="X19"/>
  <c r="X31"/>
  <c r="X80"/>
  <c r="X189"/>
  <c r="X80" i="29"/>
  <c r="X68"/>
  <c r="X31"/>
  <c r="X153" i="30"/>
  <c r="X19" i="29"/>
  <c r="X128"/>
  <c r="X165"/>
  <c r="X177"/>
  <c r="X116"/>
  <c r="X128" i="30"/>
  <c r="X140"/>
  <c r="Y140" i="25"/>
  <c r="W113"/>
  <c r="X92"/>
  <c r="X31"/>
  <c r="V16"/>
  <c r="W131"/>
  <c r="Y104"/>
  <c r="X80"/>
  <c r="X68"/>
  <c r="X7"/>
  <c r="V174" i="28"/>
  <c r="V10"/>
  <c r="X92"/>
  <c r="V46"/>
  <c r="V40"/>
  <c r="V77"/>
  <c r="V150"/>
  <c r="V143"/>
  <c r="V137"/>
  <c r="V71"/>
  <c r="V28"/>
  <c r="V162"/>
  <c r="V131"/>
  <c r="V65"/>
  <c r="V34"/>
  <c r="X116" i="30"/>
  <c r="X104"/>
  <c r="V71" i="27"/>
  <c r="X43"/>
  <c r="V10"/>
  <c r="V16"/>
  <c r="W125" i="26"/>
  <c r="W119"/>
  <c r="Y116" s="1"/>
  <c r="V22"/>
  <c r="X43"/>
  <c r="X56"/>
  <c r="Y140"/>
  <c r="V16"/>
  <c r="X31"/>
  <c r="X92"/>
  <c r="Y104"/>
  <c r="W131"/>
  <c r="X80"/>
  <c r="X68"/>
  <c r="X7"/>
  <c r="X92" i="24"/>
  <c r="X80"/>
  <c r="X68"/>
  <c r="X56"/>
  <c r="X43"/>
  <c r="X31"/>
  <c r="V16"/>
  <c r="V22"/>
  <c r="X7"/>
  <c r="V168" i="28"/>
  <c r="V125"/>
  <c r="V59"/>
  <c r="V16"/>
  <c r="X189"/>
  <c r="V113"/>
  <c r="X116" s="1"/>
  <c r="V53"/>
  <c r="V22"/>
  <c r="V180"/>
  <c r="X104"/>
  <c r="V83"/>
  <c r="V4"/>
  <c r="X92" i="27"/>
  <c r="V65"/>
  <c r="V28"/>
  <c r="V22"/>
  <c r="V83"/>
  <c r="X56"/>
  <c r="V34"/>
  <c r="V4"/>
  <c r="O7" i="25"/>
  <c r="X153" i="28"/>
  <c r="X177" i="30"/>
  <c r="X80" i="27"/>
  <c r="V77"/>
  <c r="D73" i="28"/>
  <c r="B73"/>
  <c r="D72"/>
  <c r="B72"/>
  <c r="D71"/>
  <c r="B71"/>
  <c r="D70"/>
  <c r="B70"/>
  <c r="D69"/>
  <c r="B69"/>
  <c r="Q68"/>
  <c r="O68"/>
  <c r="M68"/>
  <c r="D68"/>
  <c r="B68"/>
  <c r="Q67"/>
  <c r="O67"/>
  <c r="M67"/>
  <c r="D67"/>
  <c r="B67"/>
  <c r="Q66"/>
  <c r="O66"/>
  <c r="M66"/>
  <c r="D66"/>
  <c r="B66"/>
  <c r="Q65"/>
  <c r="O65"/>
  <c r="M65"/>
  <c r="D65"/>
  <c r="B65"/>
  <c r="Q64"/>
  <c r="O64"/>
  <c r="M64"/>
  <c r="D64"/>
  <c r="B64"/>
  <c r="X165" i="30"/>
  <c r="D78"/>
  <c r="B78"/>
  <c r="D77"/>
  <c r="B77"/>
  <c r="Q76"/>
  <c r="O76"/>
  <c r="M76"/>
  <c r="D76"/>
  <c r="B76"/>
  <c r="Q75"/>
  <c r="O75"/>
  <c r="M75"/>
  <c r="D75"/>
  <c r="B75"/>
  <c r="Q74"/>
  <c r="O74"/>
  <c r="M74"/>
  <c r="D74"/>
  <c r="B74"/>
  <c r="Q73"/>
  <c r="O73"/>
  <c r="M73"/>
  <c r="D73"/>
  <c r="B73"/>
  <c r="D68"/>
  <c r="B68"/>
  <c r="D67"/>
  <c r="B67"/>
  <c r="Q66"/>
  <c r="O66"/>
  <c r="M66"/>
  <c r="D66"/>
  <c r="B66"/>
  <c r="Q65"/>
  <c r="O65"/>
  <c r="M65"/>
  <c r="D65"/>
  <c r="B65"/>
  <c r="Q64"/>
  <c r="O64"/>
  <c r="M64"/>
  <c r="D64"/>
  <c r="B64"/>
  <c r="Q63"/>
  <c r="O63"/>
  <c r="M63"/>
  <c r="D63"/>
  <c r="B63"/>
  <c r="D59"/>
  <c r="B59"/>
  <c r="D58"/>
  <c r="B58"/>
  <c r="Q57"/>
  <c r="O57"/>
  <c r="M57"/>
  <c r="D57"/>
  <c r="B57"/>
  <c r="Q56"/>
  <c r="O56"/>
  <c r="M56"/>
  <c r="D56"/>
  <c r="B56"/>
  <c r="Q55"/>
  <c r="O55"/>
  <c r="M55"/>
  <c r="D55"/>
  <c r="B55"/>
  <c r="Q54"/>
  <c r="O54"/>
  <c r="M54"/>
  <c r="D54"/>
  <c r="B54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Q44"/>
  <c r="O44"/>
  <c r="M44"/>
  <c r="D44"/>
  <c r="B44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59" i="29"/>
  <c r="B59"/>
  <c r="D58"/>
  <c r="B58"/>
  <c r="Q57"/>
  <c r="O57"/>
  <c r="M57"/>
  <c r="D57"/>
  <c r="B57"/>
  <c r="Q56"/>
  <c r="O56"/>
  <c r="M56"/>
  <c r="D56"/>
  <c r="B56"/>
  <c r="Q55"/>
  <c r="O55"/>
  <c r="M55"/>
  <c r="D55"/>
  <c r="B55"/>
  <c r="Q54"/>
  <c r="O54"/>
  <c r="M54"/>
  <c r="D54"/>
  <c r="B54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Q44"/>
  <c r="O44"/>
  <c r="M44"/>
  <c r="D44"/>
  <c r="B44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59" i="28"/>
  <c r="B59"/>
  <c r="D58"/>
  <c r="B58"/>
  <c r="Q57"/>
  <c r="O57"/>
  <c r="M57"/>
  <c r="D57"/>
  <c r="B57"/>
  <c r="Q56"/>
  <c r="O56"/>
  <c r="P56" s="1"/>
  <c r="M56"/>
  <c r="D56"/>
  <c r="B56"/>
  <c r="Q55"/>
  <c r="O55"/>
  <c r="M55"/>
  <c r="D55"/>
  <c r="B55"/>
  <c r="Q54"/>
  <c r="O54"/>
  <c r="M54"/>
  <c r="D54"/>
  <c r="B54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Q44"/>
  <c r="O44"/>
  <c r="M44"/>
  <c r="D44"/>
  <c r="B44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M22" i="27"/>
  <c r="D31"/>
  <c r="B31"/>
  <c r="D30"/>
  <c r="B30"/>
  <c r="D29"/>
  <c r="B29"/>
  <c r="D28"/>
  <c r="B28"/>
  <c r="D27"/>
  <c r="B27"/>
  <c r="Q26"/>
  <c r="O26"/>
  <c r="M26"/>
  <c r="D26"/>
  <c r="B26"/>
  <c r="Q25"/>
  <c r="O25"/>
  <c r="M25"/>
  <c r="P25" s="1"/>
  <c r="D25"/>
  <c r="B25"/>
  <c r="Q24"/>
  <c r="O24"/>
  <c r="M24"/>
  <c r="D24"/>
  <c r="B24"/>
  <c r="Q23"/>
  <c r="O23"/>
  <c r="M23"/>
  <c r="D23"/>
  <c r="B23"/>
  <c r="Q22"/>
  <c r="O22"/>
  <c r="D22"/>
  <c r="B22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36" i="26"/>
  <c r="B36"/>
  <c r="D35"/>
  <c r="B35"/>
  <c r="D34"/>
  <c r="B34"/>
  <c r="D33"/>
  <c r="B33"/>
  <c r="D32"/>
  <c r="B32"/>
  <c r="Q31"/>
  <c r="O31"/>
  <c r="M31"/>
  <c r="D31"/>
  <c r="B31"/>
  <c r="Q30"/>
  <c r="O30"/>
  <c r="M30"/>
  <c r="D30"/>
  <c r="B30"/>
  <c r="Q29"/>
  <c r="O29"/>
  <c r="M29"/>
  <c r="D29"/>
  <c r="B29"/>
  <c r="Q28"/>
  <c r="O28"/>
  <c r="M28"/>
  <c r="D28"/>
  <c r="B28"/>
  <c r="Q27"/>
  <c r="O27"/>
  <c r="M27"/>
  <c r="D27"/>
  <c r="B27"/>
  <c r="D25"/>
  <c r="B25"/>
  <c r="D24"/>
  <c r="B24"/>
  <c r="D23"/>
  <c r="B23"/>
  <c r="D22"/>
  <c r="B22"/>
  <c r="D21"/>
  <c r="B21"/>
  <c r="Q20"/>
  <c r="O20"/>
  <c r="M20"/>
  <c r="D20"/>
  <c r="B20"/>
  <c r="Q19"/>
  <c r="O19"/>
  <c r="M19"/>
  <c r="D19"/>
  <c r="B19"/>
  <c r="Q18"/>
  <c r="O18"/>
  <c r="M18"/>
  <c r="D18"/>
  <c r="B18"/>
  <c r="Q17"/>
  <c r="O17"/>
  <c r="M17"/>
  <c r="D17"/>
  <c r="B17"/>
  <c r="Q16"/>
  <c r="O16"/>
  <c r="M16"/>
  <c r="P16" s="1"/>
  <c r="D16"/>
  <c r="B16"/>
  <c r="D14"/>
  <c r="B14"/>
  <c r="D13"/>
  <c r="B13"/>
  <c r="D12"/>
  <c r="B12"/>
  <c r="D11"/>
  <c r="B11"/>
  <c r="D10"/>
  <c r="B10"/>
  <c r="Q9"/>
  <c r="O9"/>
  <c r="P9" s="1"/>
  <c r="M9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M27" i="25"/>
  <c r="D36"/>
  <c r="B36"/>
  <c r="D35"/>
  <c r="B35"/>
  <c r="D34"/>
  <c r="B34"/>
  <c r="D33"/>
  <c r="B33"/>
  <c r="D32"/>
  <c r="B32"/>
  <c r="Q31"/>
  <c r="O31"/>
  <c r="M31"/>
  <c r="D31"/>
  <c r="B31"/>
  <c r="Q30"/>
  <c r="O30"/>
  <c r="M30"/>
  <c r="D30"/>
  <c r="B30"/>
  <c r="Q29"/>
  <c r="O29"/>
  <c r="M29"/>
  <c r="D29"/>
  <c r="B29"/>
  <c r="Q28"/>
  <c r="O28"/>
  <c r="M28"/>
  <c r="D28"/>
  <c r="B28"/>
  <c r="Q27"/>
  <c r="O27"/>
  <c r="D27"/>
  <c r="B27"/>
  <c r="D25"/>
  <c r="B25"/>
  <c r="D24"/>
  <c r="B24"/>
  <c r="D23"/>
  <c r="B23"/>
  <c r="D22"/>
  <c r="B22"/>
  <c r="D21"/>
  <c r="B21"/>
  <c r="Q20"/>
  <c r="O20"/>
  <c r="M20"/>
  <c r="D20"/>
  <c r="B20"/>
  <c r="Q19"/>
  <c r="O19"/>
  <c r="M19"/>
  <c r="D19"/>
  <c r="B19"/>
  <c r="Q18"/>
  <c r="O18"/>
  <c r="M18"/>
  <c r="D18"/>
  <c r="B18"/>
  <c r="Q17"/>
  <c r="O17"/>
  <c r="M17"/>
  <c r="D17"/>
  <c r="B17"/>
  <c r="Q16"/>
  <c r="O16"/>
  <c r="M16"/>
  <c r="D16"/>
  <c r="B16"/>
  <c r="D14"/>
  <c r="B14"/>
  <c r="D13"/>
  <c r="B13"/>
  <c r="D12"/>
  <c r="B12"/>
  <c r="D11"/>
  <c r="B11"/>
  <c r="D10"/>
  <c r="B10"/>
  <c r="Q9"/>
  <c r="O9"/>
  <c r="M9"/>
  <c r="D9"/>
  <c r="B9"/>
  <c r="Q8"/>
  <c r="O8"/>
  <c r="M8"/>
  <c r="D8"/>
  <c r="B8"/>
  <c r="Q7"/>
  <c r="M7"/>
  <c r="D7"/>
  <c r="B7"/>
  <c r="Q6"/>
  <c r="O6"/>
  <c r="M6"/>
  <c r="D6"/>
  <c r="B6"/>
  <c r="Q5"/>
  <c r="O5"/>
  <c r="M5"/>
  <c r="D5"/>
  <c r="B5"/>
  <c r="D21" i="24"/>
  <c r="B21"/>
  <c r="D20"/>
  <c r="B20"/>
  <c r="Q19"/>
  <c r="O19"/>
  <c r="M19"/>
  <c r="D19"/>
  <c r="B19"/>
  <c r="Q18"/>
  <c r="O18"/>
  <c r="M18"/>
  <c r="D18"/>
  <c r="B18"/>
  <c r="Q17"/>
  <c r="O17"/>
  <c r="M17"/>
  <c r="D17"/>
  <c r="B17"/>
  <c r="Q16"/>
  <c r="O16"/>
  <c r="M16"/>
  <c r="D16"/>
  <c r="B16"/>
  <c r="D14"/>
  <c r="B14"/>
  <c r="D13"/>
  <c r="B13"/>
  <c r="D12"/>
  <c r="B12"/>
  <c r="D11"/>
  <c r="B11"/>
  <c r="D10"/>
  <c r="B10"/>
  <c r="Q9"/>
  <c r="O9"/>
  <c r="M9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P30" i="26" l="1"/>
  <c r="P55" i="28"/>
  <c r="P44"/>
  <c r="P6"/>
  <c r="P19" i="25"/>
  <c r="P7" i="26"/>
  <c r="P75" i="30"/>
  <c r="P56"/>
  <c r="P34"/>
  <c r="P17"/>
  <c r="P46" i="28"/>
  <c r="O10" i="26"/>
  <c r="M32" i="25"/>
  <c r="P73" i="30"/>
  <c r="R73" s="1"/>
  <c r="P24"/>
  <c r="R24" s="1"/>
  <c r="P37"/>
  <c r="R37" s="1"/>
  <c r="P16"/>
  <c r="R17"/>
  <c r="P7"/>
  <c r="P36" i="29"/>
  <c r="P54" i="28"/>
  <c r="P35"/>
  <c r="R35" s="1"/>
  <c r="P37"/>
  <c r="R37" s="1"/>
  <c r="P16"/>
  <c r="M18"/>
  <c r="P17"/>
  <c r="R17" s="1"/>
  <c r="O9"/>
  <c r="P24"/>
  <c r="P29" i="26"/>
  <c r="R29" s="1"/>
  <c r="O32"/>
  <c r="P29" i="25"/>
  <c r="P74" i="30"/>
  <c r="P76"/>
  <c r="R76" s="1"/>
  <c r="O77"/>
  <c r="P65"/>
  <c r="P64"/>
  <c r="R64" s="1"/>
  <c r="M67"/>
  <c r="O67"/>
  <c r="R65"/>
  <c r="M48"/>
  <c r="P55"/>
  <c r="R55" s="1"/>
  <c r="R56"/>
  <c r="P35"/>
  <c r="R35" s="1"/>
  <c r="P36"/>
  <c r="R36" s="1"/>
  <c r="P66"/>
  <c r="R66" s="1"/>
  <c r="P63"/>
  <c r="R63" s="1"/>
  <c r="P25"/>
  <c r="R25" s="1"/>
  <c r="P26"/>
  <c r="R26" s="1"/>
  <c r="P27"/>
  <c r="R27" s="1"/>
  <c r="O28"/>
  <c r="P54"/>
  <c r="R54" s="1"/>
  <c r="O58"/>
  <c r="P57"/>
  <c r="R57" s="1"/>
  <c r="M38"/>
  <c r="O38"/>
  <c r="R34"/>
  <c r="P14"/>
  <c r="R14" s="1"/>
  <c r="O18"/>
  <c r="P15"/>
  <c r="R15" s="1"/>
  <c r="R16"/>
  <c r="P7" i="29"/>
  <c r="R7" s="1"/>
  <c r="P26"/>
  <c r="R26" s="1"/>
  <c r="P16"/>
  <c r="R16" s="1"/>
  <c r="O27" i="27"/>
  <c r="P23"/>
  <c r="R23" s="1"/>
  <c r="R25"/>
  <c r="P28" i="26"/>
  <c r="R30"/>
  <c r="M32"/>
  <c r="P31"/>
  <c r="R31" s="1"/>
  <c r="P8"/>
  <c r="M10"/>
  <c r="N10" s="1"/>
  <c r="P6"/>
  <c r="R6" s="1"/>
  <c r="P20" i="25"/>
  <c r="P17"/>
  <c r="R17" s="1"/>
  <c r="M21"/>
  <c r="P31"/>
  <c r="R31" s="1"/>
  <c r="M10"/>
  <c r="P8"/>
  <c r="R8" s="1"/>
  <c r="R9" i="26"/>
  <c r="P8" i="30"/>
  <c r="R8" s="1"/>
  <c r="O9"/>
  <c r="P6"/>
  <c r="R6" s="1"/>
  <c r="M9"/>
  <c r="P46" i="29"/>
  <c r="R46" s="1"/>
  <c r="P67" i="28"/>
  <c r="R67" s="1"/>
  <c r="P65"/>
  <c r="R65" s="1"/>
  <c r="P66"/>
  <c r="R66" s="1"/>
  <c r="O69"/>
  <c r="M69"/>
  <c r="P68"/>
  <c r="R68" s="1"/>
  <c r="P64"/>
  <c r="R64" s="1"/>
  <c r="P47"/>
  <c r="R47" s="1"/>
  <c r="P45" i="30"/>
  <c r="R45" s="1"/>
  <c r="P46"/>
  <c r="R46" s="1"/>
  <c r="P47"/>
  <c r="O48"/>
  <c r="N48" s="1"/>
  <c r="P18" i="26"/>
  <c r="R18" s="1"/>
  <c r="P20"/>
  <c r="R20" s="1"/>
  <c r="R16"/>
  <c r="O21"/>
  <c r="P17"/>
  <c r="R17" s="1"/>
  <c r="P19"/>
  <c r="R19" s="1"/>
  <c r="R75" i="30"/>
  <c r="R74"/>
  <c r="M77"/>
  <c r="R7"/>
  <c r="R47"/>
  <c r="M18"/>
  <c r="N18" s="1"/>
  <c r="M58"/>
  <c r="P5"/>
  <c r="R5" s="1"/>
  <c r="M28"/>
  <c r="P44"/>
  <c r="R44" s="1"/>
  <c r="M9" i="29"/>
  <c r="M18"/>
  <c r="P24"/>
  <c r="R24" s="1"/>
  <c r="M38"/>
  <c r="P44"/>
  <c r="R44" s="1"/>
  <c r="M58"/>
  <c r="P55"/>
  <c r="R55" s="1"/>
  <c r="O9"/>
  <c r="P6"/>
  <c r="R6" s="1"/>
  <c r="O18"/>
  <c r="P15"/>
  <c r="R15" s="1"/>
  <c r="O28"/>
  <c r="P25"/>
  <c r="R25" s="1"/>
  <c r="O38"/>
  <c r="P35"/>
  <c r="R35" s="1"/>
  <c r="O48"/>
  <c r="P45"/>
  <c r="R45" s="1"/>
  <c r="P54"/>
  <c r="R54" s="1"/>
  <c r="P8"/>
  <c r="R8" s="1"/>
  <c r="P17"/>
  <c r="R17" s="1"/>
  <c r="P27"/>
  <c r="R27" s="1"/>
  <c r="P37"/>
  <c r="R37" s="1"/>
  <c r="P47"/>
  <c r="R47" s="1"/>
  <c r="P56"/>
  <c r="R56" s="1"/>
  <c r="P57"/>
  <c r="R57" s="1"/>
  <c r="R36"/>
  <c r="P14"/>
  <c r="R14" s="1"/>
  <c r="M48"/>
  <c r="P5"/>
  <c r="R5" s="1"/>
  <c r="M28"/>
  <c r="P34"/>
  <c r="R34" s="1"/>
  <c r="O58"/>
  <c r="N58" s="1"/>
  <c r="O58" i="28"/>
  <c r="P57"/>
  <c r="R57" s="1"/>
  <c r="P25"/>
  <c r="R25" s="1"/>
  <c r="P27"/>
  <c r="R27" s="1"/>
  <c r="O38"/>
  <c r="O48"/>
  <c r="M9"/>
  <c r="P8"/>
  <c r="R8" s="1"/>
  <c r="O28"/>
  <c r="P26"/>
  <c r="R26" s="1"/>
  <c r="M38"/>
  <c r="P36"/>
  <c r="R36" s="1"/>
  <c r="R55"/>
  <c r="R6"/>
  <c r="R44"/>
  <c r="M58"/>
  <c r="P7"/>
  <c r="R7" s="1"/>
  <c r="O18"/>
  <c r="P15"/>
  <c r="R15" s="1"/>
  <c r="P45"/>
  <c r="R54"/>
  <c r="R56"/>
  <c r="R16"/>
  <c r="R24"/>
  <c r="R46"/>
  <c r="R45"/>
  <c r="P14"/>
  <c r="R14" s="1"/>
  <c r="M48"/>
  <c r="N48" s="1"/>
  <c r="P5"/>
  <c r="R5" s="1"/>
  <c r="M28"/>
  <c r="P34"/>
  <c r="R34" s="1"/>
  <c r="M27" i="27"/>
  <c r="P26"/>
  <c r="R26" s="1"/>
  <c r="O18"/>
  <c r="P16"/>
  <c r="R16" s="1"/>
  <c r="P24"/>
  <c r="R24" s="1"/>
  <c r="O9"/>
  <c r="P6"/>
  <c r="R6" s="1"/>
  <c r="M18"/>
  <c r="P7"/>
  <c r="R7" s="1"/>
  <c r="P15"/>
  <c r="R15" s="1"/>
  <c r="P5"/>
  <c r="R5" s="1"/>
  <c r="M9"/>
  <c r="P17"/>
  <c r="R17" s="1"/>
  <c r="P22"/>
  <c r="R22" s="1"/>
  <c r="P8"/>
  <c r="R8" s="1"/>
  <c r="P14"/>
  <c r="R14" s="1"/>
  <c r="R8" i="26"/>
  <c r="R28"/>
  <c r="R7"/>
  <c r="M21"/>
  <c r="P27"/>
  <c r="R27" s="1"/>
  <c r="P5"/>
  <c r="R5" s="1"/>
  <c r="P7" i="25"/>
  <c r="R7" s="1"/>
  <c r="O10"/>
  <c r="P6"/>
  <c r="R6" s="1"/>
  <c r="P9"/>
  <c r="R9" s="1"/>
  <c r="O21"/>
  <c r="O32"/>
  <c r="P28"/>
  <c r="R28" s="1"/>
  <c r="P18"/>
  <c r="R18" s="1"/>
  <c r="P30"/>
  <c r="R30" s="1"/>
  <c r="R19"/>
  <c r="R29"/>
  <c r="P27"/>
  <c r="R27" s="1"/>
  <c r="R20"/>
  <c r="P5"/>
  <c r="R5" s="1"/>
  <c r="P16"/>
  <c r="R16" s="1"/>
  <c r="O20" i="24"/>
  <c r="P17"/>
  <c r="R17" s="1"/>
  <c r="P19"/>
  <c r="R19" s="1"/>
  <c r="P16"/>
  <c r="R16" s="1"/>
  <c r="P18"/>
  <c r="R18" s="1"/>
  <c r="M20"/>
  <c r="P7"/>
  <c r="R7" s="1"/>
  <c r="P8"/>
  <c r="R8" s="1"/>
  <c r="M10"/>
  <c r="O10"/>
  <c r="P6"/>
  <c r="R6" s="1"/>
  <c r="P9"/>
  <c r="R9" s="1"/>
  <c r="P5"/>
  <c r="R5" s="1"/>
  <c r="N32" i="25" l="1"/>
  <c r="N28" i="29"/>
  <c r="N18" i="28"/>
  <c r="N21" i="26"/>
  <c r="N32"/>
  <c r="N67" i="30"/>
  <c r="S37"/>
  <c r="S56" i="28"/>
  <c r="S55"/>
  <c r="N58"/>
  <c r="N38"/>
  <c r="N9"/>
  <c r="N18" i="27"/>
  <c r="N9"/>
  <c r="N20" i="24"/>
  <c r="S18"/>
  <c r="S17"/>
  <c r="S16"/>
  <c r="S19"/>
  <c r="N77" i="30"/>
  <c r="S75"/>
  <c r="S74"/>
  <c r="S73"/>
  <c r="S76"/>
  <c r="S66"/>
  <c r="N58"/>
  <c r="N38"/>
  <c r="S36"/>
  <c r="S64"/>
  <c r="S63"/>
  <c r="S65"/>
  <c r="N28"/>
  <c r="S25"/>
  <c r="S57"/>
  <c r="S54"/>
  <c r="S56"/>
  <c r="S55"/>
  <c r="S34"/>
  <c r="S35"/>
  <c r="S15"/>
  <c r="S14"/>
  <c r="S16"/>
  <c r="S17"/>
  <c r="N27" i="27"/>
  <c r="N9" i="29"/>
  <c r="S27" i="26"/>
  <c r="S26" i="27"/>
  <c r="N21" i="25"/>
  <c r="N10"/>
  <c r="N9" i="30"/>
  <c r="N69" i="28"/>
  <c r="S68"/>
  <c r="S67"/>
  <c r="S66"/>
  <c r="S65"/>
  <c r="S64"/>
  <c r="S18" i="26"/>
  <c r="S20"/>
  <c r="S19"/>
  <c r="S17"/>
  <c r="S16"/>
  <c r="S44" i="30"/>
  <c r="S45"/>
  <c r="S5"/>
  <c r="S8"/>
  <c r="S46"/>
  <c r="S24"/>
  <c r="S7"/>
  <c r="S26"/>
  <c r="S27"/>
  <c r="S6"/>
  <c r="S47"/>
  <c r="S54" i="29"/>
  <c r="N38"/>
  <c r="N18"/>
  <c r="S47"/>
  <c r="S46"/>
  <c r="N48"/>
  <c r="S24"/>
  <c r="S57"/>
  <c r="S14"/>
  <c r="S34"/>
  <c r="S5"/>
  <c r="S6"/>
  <c r="S8"/>
  <c r="S7"/>
  <c r="S45"/>
  <c r="S17"/>
  <c r="S15"/>
  <c r="S26"/>
  <c r="S36"/>
  <c r="S56"/>
  <c r="S37"/>
  <c r="S25"/>
  <c r="S35"/>
  <c r="S55"/>
  <c r="S44"/>
  <c r="S16"/>
  <c r="S27"/>
  <c r="S47" i="28"/>
  <c r="S46"/>
  <c r="S15"/>
  <c r="S57"/>
  <c r="S54"/>
  <c r="N28"/>
  <c r="S24"/>
  <c r="S34"/>
  <c r="S36"/>
  <c r="S35"/>
  <c r="S37"/>
  <c r="S5"/>
  <c r="S6"/>
  <c r="S8"/>
  <c r="S14"/>
  <c r="S16"/>
  <c r="S26"/>
  <c r="S27"/>
  <c r="S17"/>
  <c r="S45"/>
  <c r="S44"/>
  <c r="S7"/>
  <c r="S25"/>
  <c r="S25" i="27"/>
  <c r="S24"/>
  <c r="S23"/>
  <c r="S22"/>
  <c r="S8"/>
  <c r="S7"/>
  <c r="S14"/>
  <c r="S6"/>
  <c r="S16"/>
  <c r="S5"/>
  <c r="S15"/>
  <c r="S17"/>
  <c r="S5" i="26"/>
  <c r="S9"/>
  <c r="S8"/>
  <c r="S30"/>
  <c r="S31"/>
  <c r="S29"/>
  <c r="S6"/>
  <c r="S7"/>
  <c r="S28"/>
  <c r="S28" i="25"/>
  <c r="S5"/>
  <c r="S31"/>
  <c r="S27"/>
  <c r="S30"/>
  <c r="S29"/>
  <c r="S16"/>
  <c r="S19"/>
  <c r="S18"/>
  <c r="S17"/>
  <c r="S9"/>
  <c r="S6"/>
  <c r="S7"/>
  <c r="S8"/>
  <c r="S20"/>
  <c r="N10" i="24"/>
  <c r="S5"/>
  <c r="S9"/>
  <c r="S6"/>
  <c r="S8"/>
  <c r="S7"/>
  <c r="AD146" i="23" l="1"/>
  <c r="AD49"/>
  <c r="Y122" i="13"/>
  <c r="AA49" i="23"/>
  <c r="Z146"/>
  <c r="Y25" i="17"/>
  <c r="Y74" i="23"/>
  <c r="AB25" i="17"/>
  <c r="Y25" i="23"/>
  <c r="AB74"/>
  <c r="AD49" i="13"/>
  <c r="AA49" i="22"/>
  <c r="AB25" i="23"/>
  <c r="AA49" i="13"/>
  <c r="AB25" i="16"/>
  <c r="AD146" i="22"/>
  <c r="AB25" i="21"/>
  <c r="U25" i="16"/>
  <c r="Z146" i="22"/>
  <c r="AD146" i="13"/>
  <c r="AA146"/>
  <c r="AB122" i="23"/>
  <c r="AB171"/>
  <c r="Y171"/>
  <c r="Y122"/>
  <c r="AD49" i="22"/>
  <c r="AB25" i="20"/>
  <c r="Y25"/>
  <c r="AB74" i="17"/>
  <c r="Y74" i="21"/>
  <c r="Y25"/>
  <c r="Y122" i="22"/>
  <c r="Y171"/>
  <c r="Y74" i="16"/>
  <c r="AB74"/>
  <c r="AB122" i="13"/>
  <c r="AB74" i="21"/>
  <c r="AB25" i="13"/>
  <c r="AB171" i="22"/>
  <c r="AB122"/>
  <c r="AB171" i="13"/>
  <c r="Y74" i="19"/>
  <c r="AB74"/>
  <c r="AB25"/>
  <c r="Y25" i="16"/>
  <c r="Y25" i="19"/>
  <c r="AB74" i="13"/>
  <c r="Z134" i="23"/>
  <c r="U122"/>
  <c r="Z13" i="17"/>
  <c r="U25"/>
  <c r="Z37"/>
  <c r="Z159" i="23"/>
  <c r="Z183"/>
  <c r="Y25" i="13"/>
  <c r="Y74"/>
  <c r="U74" i="23"/>
  <c r="Z110"/>
  <c r="Z62"/>
  <c r="U62" i="22"/>
  <c r="Z13" i="23"/>
  <c r="Y25" i="22"/>
  <c r="AB25"/>
  <c r="AB74"/>
  <c r="Y74"/>
  <c r="U171" i="13"/>
  <c r="U146"/>
  <c r="Z110"/>
  <c r="U74"/>
  <c r="U122"/>
  <c r="Z134"/>
  <c r="Z159"/>
  <c r="Z183"/>
  <c r="U25"/>
  <c r="U49"/>
  <c r="Z62"/>
  <c r="Z86"/>
  <c r="Z37"/>
  <c r="Z13"/>
  <c r="Y74" i="17"/>
  <c r="Z13" i="20"/>
  <c r="Z183" i="22"/>
  <c r="Z159"/>
  <c r="Z37" i="20"/>
  <c r="Z134" i="22"/>
  <c r="Z110"/>
  <c r="U25"/>
  <c r="Z37"/>
  <c r="Z37" i="16"/>
  <c r="Z13"/>
  <c r="Z62" i="22"/>
  <c r="Z13"/>
  <c r="Z62" i="17"/>
  <c r="Z86"/>
  <c r="X19"/>
  <c r="X31"/>
  <c r="X19" i="13"/>
  <c r="X80"/>
  <c r="X19" i="20"/>
  <c r="X31" i="13"/>
  <c r="X43"/>
  <c r="X68"/>
  <c r="X56"/>
  <c r="X165"/>
  <c r="X153"/>
  <c r="X177"/>
  <c r="X140"/>
  <c r="X128"/>
  <c r="X116"/>
  <c r="Z86" i="16"/>
  <c r="X165" i="22"/>
  <c r="X31"/>
  <c r="Z86"/>
  <c r="X68"/>
  <c r="X19"/>
  <c r="X116" i="23"/>
  <c r="X128"/>
  <c r="X165"/>
  <c r="X80"/>
  <c r="Z86" s="1"/>
  <c r="X31"/>
  <c r="Z37" s="1"/>
  <c r="X19"/>
  <c r="X43"/>
  <c r="X68"/>
  <c r="X31" i="16"/>
  <c r="Z62"/>
  <c r="X19"/>
  <c r="X80"/>
  <c r="Z37" i="21"/>
  <c r="Z13"/>
  <c r="Z62" i="19"/>
  <c r="Z62" i="21"/>
  <c r="Z86"/>
  <c r="Z86" i="19"/>
  <c r="Z13"/>
  <c r="Z37"/>
  <c r="X189" i="22"/>
  <c r="X116"/>
  <c r="V113"/>
  <c r="X92"/>
  <c r="V28"/>
  <c r="V16"/>
  <c r="X80" i="17"/>
  <c r="X56"/>
  <c r="V34"/>
  <c r="V22"/>
  <c r="X7"/>
  <c r="X43" i="20"/>
  <c r="X31"/>
  <c r="V22"/>
  <c r="V16"/>
  <c r="X7"/>
  <c r="X92" i="17"/>
  <c r="X68"/>
  <c r="X43"/>
  <c r="V28"/>
  <c r="V16"/>
  <c r="V162" i="13"/>
  <c r="V113"/>
  <c r="V16"/>
  <c r="V65"/>
  <c r="V168"/>
  <c r="V131"/>
  <c r="V119"/>
  <c r="V180"/>
  <c r="V22"/>
  <c r="V83"/>
  <c r="V71"/>
  <c r="V34"/>
  <c r="V156"/>
  <c r="V143"/>
  <c r="V59"/>
  <c r="R37"/>
  <c r="V46"/>
  <c r="V125"/>
  <c r="V150"/>
  <c r="V53"/>
  <c r="V28"/>
  <c r="V137"/>
  <c r="X189"/>
  <c r="V40"/>
  <c r="X92"/>
  <c r="V174"/>
  <c r="X104"/>
  <c r="V77"/>
  <c r="X7"/>
  <c r="X177" i="23"/>
  <c r="V180"/>
  <c r="V131"/>
  <c r="X92"/>
  <c r="V28"/>
  <c r="R56"/>
  <c r="V16"/>
  <c r="V125"/>
  <c r="V22"/>
  <c r="X56"/>
  <c r="V162"/>
  <c r="X140"/>
  <c r="V83"/>
  <c r="V34"/>
  <c r="V113"/>
  <c r="X153"/>
  <c r="V46"/>
  <c r="V65"/>
  <c r="V119"/>
  <c r="X189"/>
  <c r="V71"/>
  <c r="V40"/>
  <c r="V168"/>
  <c r="X104"/>
  <c r="V77"/>
  <c r="X7"/>
  <c r="V168" i="22"/>
  <c r="X104"/>
  <c r="V71"/>
  <c r="X7"/>
  <c r="X153"/>
  <c r="V22"/>
  <c r="V162"/>
  <c r="X128"/>
  <c r="V65"/>
  <c r="X43"/>
  <c r="X140"/>
  <c r="X177"/>
  <c r="V34"/>
  <c r="X80"/>
  <c r="X92" i="21"/>
  <c r="X68"/>
  <c r="X43"/>
  <c r="X19"/>
  <c r="X92" i="19"/>
  <c r="X68"/>
  <c r="X43"/>
  <c r="X19"/>
  <c r="X80" i="21"/>
  <c r="X56"/>
  <c r="X31"/>
  <c r="X7"/>
  <c r="X80" i="19"/>
  <c r="X56"/>
  <c r="X31"/>
  <c r="X7"/>
  <c r="X92" i="16"/>
  <c r="V77"/>
  <c r="X68"/>
  <c r="V65"/>
  <c r="X43"/>
  <c r="V28"/>
  <c r="V16"/>
  <c r="V71"/>
  <c r="V83"/>
  <c r="X56"/>
  <c r="V34"/>
  <c r="V22"/>
  <c r="X7"/>
  <c r="X56" i="22"/>
  <c r="D62" i="23" l="1"/>
  <c r="B62"/>
  <c r="D61"/>
  <c r="B61"/>
  <c r="D60"/>
  <c r="B60"/>
  <c r="D59"/>
  <c r="B59"/>
  <c r="D58"/>
  <c r="B58"/>
  <c r="Q57"/>
  <c r="O57"/>
  <c r="M57"/>
  <c r="D57"/>
  <c r="B57"/>
  <c r="Q56"/>
  <c r="O56"/>
  <c r="M56"/>
  <c r="D56"/>
  <c r="B56"/>
  <c r="Q55"/>
  <c r="O55"/>
  <c r="M55"/>
  <c r="D55"/>
  <c r="B55"/>
  <c r="Q54"/>
  <c r="O54"/>
  <c r="M54"/>
  <c r="D54"/>
  <c r="B54"/>
  <c r="Q53"/>
  <c r="O53"/>
  <c r="M53"/>
  <c r="D53"/>
  <c r="B53"/>
  <c r="B5"/>
  <c r="B6"/>
  <c r="B7"/>
  <c r="B8"/>
  <c r="B9"/>
  <c r="B10"/>
  <c r="B14"/>
  <c r="B15"/>
  <c r="B16"/>
  <c r="B17"/>
  <c r="B18"/>
  <c r="B19"/>
  <c r="B24"/>
  <c r="B25"/>
  <c r="B26"/>
  <c r="B27"/>
  <c r="B28"/>
  <c r="B29"/>
  <c r="B34"/>
  <c r="B35"/>
  <c r="B36"/>
  <c r="B37"/>
  <c r="B38"/>
  <c r="B39"/>
  <c r="B44"/>
  <c r="B45"/>
  <c r="B46"/>
  <c r="B47"/>
  <c r="B48"/>
  <c r="B49"/>
  <c r="D5"/>
  <c r="D6"/>
  <c r="D7"/>
  <c r="D8"/>
  <c r="D9"/>
  <c r="D10"/>
  <c r="D14"/>
  <c r="D15"/>
  <c r="D16"/>
  <c r="D17"/>
  <c r="D18"/>
  <c r="D19"/>
  <c r="D24"/>
  <c r="D25"/>
  <c r="D26"/>
  <c r="D27"/>
  <c r="D28"/>
  <c r="D29"/>
  <c r="D34"/>
  <c r="D35"/>
  <c r="D36"/>
  <c r="D37"/>
  <c r="D38"/>
  <c r="D39"/>
  <c r="D44"/>
  <c r="D45"/>
  <c r="D46"/>
  <c r="D47"/>
  <c r="D48"/>
  <c r="D49"/>
  <c r="Q47"/>
  <c r="O47"/>
  <c r="M47"/>
  <c r="Q46"/>
  <c r="O46"/>
  <c r="M46"/>
  <c r="Q45"/>
  <c r="O45"/>
  <c r="M45"/>
  <c r="Q44"/>
  <c r="O44"/>
  <c r="M44"/>
  <c r="Q37"/>
  <c r="O37"/>
  <c r="M37"/>
  <c r="Q36"/>
  <c r="O36"/>
  <c r="M36"/>
  <c r="Q35"/>
  <c r="O35"/>
  <c r="M35"/>
  <c r="Q34"/>
  <c r="O34"/>
  <c r="M34"/>
  <c r="Q27"/>
  <c r="O27"/>
  <c r="M27"/>
  <c r="Q26"/>
  <c r="O26"/>
  <c r="M26"/>
  <c r="Q25"/>
  <c r="O25"/>
  <c r="M25"/>
  <c r="Q24"/>
  <c r="O24"/>
  <c r="M24"/>
  <c r="Q17"/>
  <c r="O17"/>
  <c r="M17"/>
  <c r="Q16"/>
  <c r="O16"/>
  <c r="M16"/>
  <c r="Q15"/>
  <c r="O15"/>
  <c r="M15"/>
  <c r="Q14"/>
  <c r="O14"/>
  <c r="M14"/>
  <c r="Q8"/>
  <c r="O8"/>
  <c r="M8"/>
  <c r="Q7"/>
  <c r="O7"/>
  <c r="M7"/>
  <c r="Q6"/>
  <c r="O6"/>
  <c r="M6"/>
  <c r="Q5"/>
  <c r="O5"/>
  <c r="M5"/>
  <c r="Q44" i="22"/>
  <c r="D52"/>
  <c r="B52"/>
  <c r="D51"/>
  <c r="B51"/>
  <c r="D50"/>
  <c r="B50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O44"/>
  <c r="M44"/>
  <c r="D44"/>
  <c r="B44"/>
  <c r="Q43"/>
  <c r="O43"/>
  <c r="M43"/>
  <c r="D43"/>
  <c r="B43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19" i="21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P54" i="23" l="1"/>
  <c r="R54" s="1"/>
  <c r="P56"/>
  <c r="O58"/>
  <c r="P55"/>
  <c r="P37"/>
  <c r="P14"/>
  <c r="R14" s="1"/>
  <c r="P5"/>
  <c r="R5" s="1"/>
  <c r="P36" i="22"/>
  <c r="R36" s="1"/>
  <c r="O38"/>
  <c r="P6"/>
  <c r="R6" s="1"/>
  <c r="P8"/>
  <c r="P15" i="21"/>
  <c r="R15" s="1"/>
  <c r="P16"/>
  <c r="R16" s="1"/>
  <c r="P7"/>
  <c r="R7" s="1"/>
  <c r="P6"/>
  <c r="R6" s="1"/>
  <c r="M9"/>
  <c r="O9"/>
  <c r="P8"/>
  <c r="R8" s="1"/>
  <c r="P5"/>
  <c r="R5" s="1"/>
  <c r="P14"/>
  <c r="R14" s="1"/>
  <c r="P17"/>
  <c r="R17" s="1"/>
  <c r="O18"/>
  <c r="M58" i="23"/>
  <c r="P44" i="22"/>
  <c r="R44" s="1"/>
  <c r="O48"/>
  <c r="P57" i="23"/>
  <c r="R57" s="1"/>
  <c r="P27" i="22"/>
  <c r="R27" s="1"/>
  <c r="P26"/>
  <c r="R26" s="1"/>
  <c r="O28"/>
  <c r="R55" i="23"/>
  <c r="P53"/>
  <c r="R53" s="1"/>
  <c r="P44"/>
  <c r="R44" s="1"/>
  <c r="P16"/>
  <c r="R16" s="1"/>
  <c r="P26"/>
  <c r="R26" s="1"/>
  <c r="P46"/>
  <c r="R46" s="1"/>
  <c r="M28"/>
  <c r="M38"/>
  <c r="O48"/>
  <c r="P6"/>
  <c r="R6" s="1"/>
  <c r="P25"/>
  <c r="R25" s="1"/>
  <c r="O9"/>
  <c r="P8"/>
  <c r="R8" s="1"/>
  <c r="O28"/>
  <c r="P27"/>
  <c r="R27" s="1"/>
  <c r="P15"/>
  <c r="R15" s="1"/>
  <c r="P35"/>
  <c r="R35" s="1"/>
  <c r="P36"/>
  <c r="R36" s="1"/>
  <c r="R37"/>
  <c r="P45"/>
  <c r="R45" s="1"/>
  <c r="M9"/>
  <c r="P7"/>
  <c r="R7" s="1"/>
  <c r="O18"/>
  <c r="P17"/>
  <c r="R17" s="1"/>
  <c r="O38"/>
  <c r="P47"/>
  <c r="R47" s="1"/>
  <c r="P24"/>
  <c r="R24" s="1"/>
  <c r="M48"/>
  <c r="M18"/>
  <c r="P34"/>
  <c r="R34" s="1"/>
  <c r="P16" i="22"/>
  <c r="R16" s="1"/>
  <c r="P24"/>
  <c r="P25"/>
  <c r="R25" s="1"/>
  <c r="M38"/>
  <c r="N38" s="1"/>
  <c r="P37"/>
  <c r="R37" s="1"/>
  <c r="M48"/>
  <c r="O9"/>
  <c r="P14"/>
  <c r="R14" s="1"/>
  <c r="M28"/>
  <c r="N28" s="1"/>
  <c r="P7"/>
  <c r="R7" s="1"/>
  <c r="O18"/>
  <c r="P15"/>
  <c r="R15" s="1"/>
  <c r="P47"/>
  <c r="R47" s="1"/>
  <c r="P46"/>
  <c r="R46" s="1"/>
  <c r="P5"/>
  <c r="R5" s="1"/>
  <c r="P17"/>
  <c r="R17" s="1"/>
  <c r="P35"/>
  <c r="R35" s="1"/>
  <c r="P45"/>
  <c r="R45" s="1"/>
  <c r="R8"/>
  <c r="R24"/>
  <c r="P43"/>
  <c r="R43" s="1"/>
  <c r="M9"/>
  <c r="M18"/>
  <c r="P34"/>
  <c r="R34" s="1"/>
  <c r="M18" i="21"/>
  <c r="N58" i="23" l="1"/>
  <c r="N18" i="21"/>
  <c r="N9"/>
  <c r="N48" i="22"/>
  <c r="S6" i="21"/>
  <c r="S7"/>
  <c r="S8"/>
  <c r="S5"/>
  <c r="S16"/>
  <c r="S15"/>
  <c r="S17"/>
  <c r="S14"/>
  <c r="S47" i="22"/>
  <c r="S46"/>
  <c r="S45"/>
  <c r="S44"/>
  <c r="S43"/>
  <c r="S55" i="23"/>
  <c r="S54"/>
  <c r="S53"/>
  <c r="S57"/>
  <c r="S56"/>
  <c r="S27" i="22"/>
  <c r="N38" i="23"/>
  <c r="N9"/>
  <c r="S24"/>
  <c r="N48"/>
  <c r="N28"/>
  <c r="S6"/>
  <c r="S15"/>
  <c r="S5"/>
  <c r="S44"/>
  <c r="S46"/>
  <c r="S45"/>
  <c r="S47"/>
  <c r="S17"/>
  <c r="N18"/>
  <c r="S14"/>
  <c r="S8"/>
  <c r="S7"/>
  <c r="S34"/>
  <c r="S37"/>
  <c r="S35"/>
  <c r="S16"/>
  <c r="S25"/>
  <c r="S26"/>
  <c r="S36"/>
  <c r="S27"/>
  <c r="S8" i="22"/>
  <c r="S7"/>
  <c r="S5"/>
  <c r="S26"/>
  <c r="N9"/>
  <c r="S24"/>
  <c r="N18"/>
  <c r="S6"/>
  <c r="S25"/>
  <c r="S14"/>
  <c r="S34"/>
  <c r="S37"/>
  <c r="S35"/>
  <c r="S16"/>
  <c r="S17"/>
  <c r="S15"/>
  <c r="S36"/>
  <c r="D14" i="20"/>
  <c r="B14"/>
  <c r="D13"/>
  <c r="B13"/>
  <c r="D12"/>
  <c r="B12"/>
  <c r="D11"/>
  <c r="B11"/>
  <c r="D10"/>
  <c r="B10"/>
  <c r="Q9"/>
  <c r="O9"/>
  <c r="M9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19" i="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25" i="17"/>
  <c r="B25"/>
  <c r="D24"/>
  <c r="B24"/>
  <c r="D23"/>
  <c r="B23"/>
  <c r="D22"/>
  <c r="B22"/>
  <c r="D21"/>
  <c r="B21"/>
  <c r="Q20"/>
  <c r="O20"/>
  <c r="M20"/>
  <c r="D20"/>
  <c r="B20"/>
  <c r="Q19"/>
  <c r="O19"/>
  <c r="M19"/>
  <c r="D19"/>
  <c r="B19"/>
  <c r="Q18"/>
  <c r="O18"/>
  <c r="M18"/>
  <c r="D18"/>
  <c r="B18"/>
  <c r="Q17"/>
  <c r="O17"/>
  <c r="M17"/>
  <c r="D17"/>
  <c r="B17"/>
  <c r="Q16"/>
  <c r="O16"/>
  <c r="M16"/>
  <c r="D16"/>
  <c r="B16"/>
  <c r="D14"/>
  <c r="B14"/>
  <c r="D13"/>
  <c r="B13"/>
  <c r="D12"/>
  <c r="B12"/>
  <c r="D11"/>
  <c r="B11"/>
  <c r="D10"/>
  <c r="B10"/>
  <c r="Q9"/>
  <c r="O9"/>
  <c r="M9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36" i="16"/>
  <c r="B36"/>
  <c r="D35"/>
  <c r="B35"/>
  <c r="D34"/>
  <c r="B34"/>
  <c r="D33"/>
  <c r="B33"/>
  <c r="D32"/>
  <c r="B32"/>
  <c r="D31"/>
  <c r="B31"/>
  <c r="D30"/>
  <c r="B30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Q23"/>
  <c r="O23"/>
  <c r="M23"/>
  <c r="D23"/>
  <c r="B23"/>
  <c r="Q22"/>
  <c r="O22"/>
  <c r="M22"/>
  <c r="D22"/>
  <c r="B22"/>
  <c r="Q9"/>
  <c r="Q10"/>
  <c r="O10"/>
  <c r="M10"/>
  <c r="O9"/>
  <c r="M9"/>
  <c r="Q8"/>
  <c r="O8"/>
  <c r="M8"/>
  <c r="Q7"/>
  <c r="O7"/>
  <c r="M7"/>
  <c r="Q6"/>
  <c r="O6"/>
  <c r="M6"/>
  <c r="Q5"/>
  <c r="O5"/>
  <c r="M5"/>
  <c r="D19"/>
  <c r="B19"/>
  <c r="D18"/>
  <c r="B18"/>
  <c r="D17"/>
  <c r="B17"/>
  <c r="D16"/>
  <c r="B16"/>
  <c r="D15"/>
  <c r="B15"/>
  <c r="D14"/>
  <c r="B14"/>
  <c r="D13"/>
  <c r="B13"/>
  <c r="D12"/>
  <c r="B12"/>
  <c r="D11"/>
  <c r="B11"/>
  <c r="D10"/>
  <c r="B10"/>
  <c r="D9"/>
  <c r="B9"/>
  <c r="D8"/>
  <c r="B8"/>
  <c r="D7"/>
  <c r="B7"/>
  <c r="D6"/>
  <c r="B6"/>
  <c r="D5"/>
  <c r="B5"/>
  <c r="D69" i="13"/>
  <c r="B69"/>
  <c r="D68"/>
  <c r="B68"/>
  <c r="Q67"/>
  <c r="O67"/>
  <c r="M67"/>
  <c r="D67"/>
  <c r="B67"/>
  <c r="Q66"/>
  <c r="O66"/>
  <c r="M66"/>
  <c r="D66"/>
  <c r="B66"/>
  <c r="Q65"/>
  <c r="O65"/>
  <c r="M65"/>
  <c r="D65"/>
  <c r="B65"/>
  <c r="Q64"/>
  <c r="O64"/>
  <c r="M64"/>
  <c r="D64"/>
  <c r="B64"/>
  <c r="D59"/>
  <c r="B59"/>
  <c r="D58"/>
  <c r="B58"/>
  <c r="Q57"/>
  <c r="O57"/>
  <c r="M57"/>
  <c r="D57"/>
  <c r="B57"/>
  <c r="Q56"/>
  <c r="O56"/>
  <c r="M56"/>
  <c r="D56"/>
  <c r="B56"/>
  <c r="Q55"/>
  <c r="O55"/>
  <c r="M55"/>
  <c r="D55"/>
  <c r="B55"/>
  <c r="Q54"/>
  <c r="O54"/>
  <c r="M54"/>
  <c r="D54"/>
  <c r="B54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Q44"/>
  <c r="O44"/>
  <c r="M44"/>
  <c r="D44"/>
  <c r="B44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P7" i="17" l="1"/>
  <c r="P26" i="16"/>
  <c r="P25"/>
  <c r="R25" s="1"/>
  <c r="P8" i="20"/>
  <c r="R8" s="1"/>
  <c r="P7"/>
  <c r="R7" s="1"/>
  <c r="R26" i="16"/>
  <c r="P24"/>
  <c r="R24" s="1"/>
  <c r="P6" i="20"/>
  <c r="R6" s="1"/>
  <c r="M10"/>
  <c r="P9"/>
  <c r="R9" s="1"/>
  <c r="P5"/>
  <c r="R5" s="1"/>
  <c r="O10"/>
  <c r="M9" i="19"/>
  <c r="O10" i="17"/>
  <c r="P23" i="16"/>
  <c r="R23" s="1"/>
  <c r="P22"/>
  <c r="R22" s="1"/>
  <c r="P27"/>
  <c r="R27" s="1"/>
  <c r="P19" i="17"/>
  <c r="R19" s="1"/>
  <c r="O9" i="19"/>
  <c r="P6"/>
  <c r="R6" s="1"/>
  <c r="P16"/>
  <c r="R16" s="1"/>
  <c r="P14"/>
  <c r="R14" s="1"/>
  <c r="P8"/>
  <c r="R8" s="1"/>
  <c r="M18"/>
  <c r="P7"/>
  <c r="R7" s="1"/>
  <c r="P15"/>
  <c r="R15" s="1"/>
  <c r="P5"/>
  <c r="R5" s="1"/>
  <c r="P17"/>
  <c r="R17" s="1"/>
  <c r="O18"/>
  <c r="P6" i="17"/>
  <c r="R6" s="1"/>
  <c r="P8"/>
  <c r="M21"/>
  <c r="P20"/>
  <c r="R20" s="1"/>
  <c r="P18"/>
  <c r="R18" s="1"/>
  <c r="M10"/>
  <c r="P9"/>
  <c r="R9" s="1"/>
  <c r="O21"/>
  <c r="P17"/>
  <c r="R17" s="1"/>
  <c r="R8"/>
  <c r="R7"/>
  <c r="P16"/>
  <c r="R16" s="1"/>
  <c r="P5"/>
  <c r="R5" s="1"/>
  <c r="P7" i="16"/>
  <c r="R7" s="1"/>
  <c r="P6"/>
  <c r="R6" s="1"/>
  <c r="P5"/>
  <c r="R5" s="1"/>
  <c r="P8"/>
  <c r="R8" s="1"/>
  <c r="P9"/>
  <c r="R9" s="1"/>
  <c r="P10"/>
  <c r="R10" s="1"/>
  <c r="P65" i="13"/>
  <c r="R65" s="1"/>
  <c r="P15"/>
  <c r="R15" s="1"/>
  <c r="P66"/>
  <c r="R66" s="1"/>
  <c r="P35"/>
  <c r="R35" s="1"/>
  <c r="P36"/>
  <c r="R36" s="1"/>
  <c r="P47"/>
  <c r="R47" s="1"/>
  <c r="O58"/>
  <c r="P55"/>
  <c r="R55" s="1"/>
  <c r="P56"/>
  <c r="R56" s="1"/>
  <c r="P64"/>
  <c r="R64" s="1"/>
  <c r="O68"/>
  <c r="P67"/>
  <c r="R67" s="1"/>
  <c r="O48"/>
  <c r="P45"/>
  <c r="R45" s="1"/>
  <c r="M48"/>
  <c r="P46"/>
  <c r="R46" s="1"/>
  <c r="M58"/>
  <c r="P57"/>
  <c r="R57" s="1"/>
  <c r="P16"/>
  <c r="R16" s="1"/>
  <c r="P34"/>
  <c r="R34" s="1"/>
  <c r="O38"/>
  <c r="P37"/>
  <c r="P25"/>
  <c r="R25" s="1"/>
  <c r="P26"/>
  <c r="R26" s="1"/>
  <c r="M28"/>
  <c r="O28"/>
  <c r="P27"/>
  <c r="R27" s="1"/>
  <c r="M18"/>
  <c r="O18"/>
  <c r="P17"/>
  <c r="R17" s="1"/>
  <c r="P6"/>
  <c r="R6" s="1"/>
  <c r="P7"/>
  <c r="R7" s="1"/>
  <c r="M9"/>
  <c r="O9"/>
  <c r="P8"/>
  <c r="R8" s="1"/>
  <c r="P5"/>
  <c r="R5" s="1"/>
  <c r="P14"/>
  <c r="R14" s="1"/>
  <c r="M38"/>
  <c r="P44"/>
  <c r="R44" s="1"/>
  <c r="M68"/>
  <c r="P24"/>
  <c r="R24" s="1"/>
  <c r="P54"/>
  <c r="R54" s="1"/>
  <c r="N9" i="19" l="1"/>
  <c r="N10" i="17"/>
  <c r="N68" i="13"/>
  <c r="N58"/>
  <c r="N48"/>
  <c r="N38"/>
  <c r="N21" i="17"/>
  <c r="S9" i="20"/>
  <c r="N10"/>
  <c r="S5"/>
  <c r="S7"/>
  <c r="S8"/>
  <c r="S6"/>
  <c r="N18" i="19"/>
  <c r="S23" i="16"/>
  <c r="S26"/>
  <c r="S24"/>
  <c r="S22"/>
  <c r="S27"/>
  <c r="S25"/>
  <c r="S44" i="13"/>
  <c r="S7" i="19"/>
  <c r="S5"/>
  <c r="S17"/>
  <c r="S16"/>
  <c r="S6"/>
  <c r="S15"/>
  <c r="S8"/>
  <c r="S14"/>
  <c r="S8" i="17"/>
  <c r="S19"/>
  <c r="S7"/>
  <c r="S5"/>
  <c r="S9"/>
  <c r="S17"/>
  <c r="S6"/>
  <c r="S20"/>
  <c r="S16"/>
  <c r="S18"/>
  <c r="S8" i="16"/>
  <c r="S5"/>
  <c r="S7"/>
  <c r="S6"/>
  <c r="S10"/>
  <c r="S9"/>
  <c r="S64" i="13"/>
  <c r="S54"/>
  <c r="N18"/>
  <c r="S36"/>
  <c r="N28"/>
  <c r="S24"/>
  <c r="N9"/>
  <c r="S5"/>
  <c r="S14"/>
  <c r="S16"/>
  <c r="S66"/>
  <c r="S56"/>
  <c r="S46"/>
  <c r="S34"/>
  <c r="S65"/>
  <c r="S55"/>
  <c r="S45"/>
  <c r="S35"/>
  <c r="S25"/>
  <c r="S15"/>
  <c r="S6"/>
  <c r="S26"/>
  <c r="S7"/>
  <c r="S67"/>
  <c r="S57"/>
  <c r="S47"/>
  <c r="S37"/>
  <c r="S27"/>
  <c r="S17"/>
  <c r="S8"/>
</calcChain>
</file>

<file path=xl/sharedStrings.xml><?xml version="1.0" encoding="utf-8"?>
<sst xmlns="http://schemas.openxmlformats.org/spreadsheetml/2006/main" count="2961" uniqueCount="338">
  <si>
    <t>Pořadí</t>
  </si>
  <si>
    <t>Hráč 1</t>
  </si>
  <si>
    <t>Hráč 2</t>
  </si>
  <si>
    <t>-</t>
  </si>
  <si>
    <t>SETY</t>
  </si>
  <si>
    <t>:</t>
  </si>
  <si>
    <t>ZÁPASY</t>
  </si>
  <si>
    <t>SKÓRE</t>
  </si>
  <si>
    <t>Skupina A</t>
  </si>
  <si>
    <t>Jméno</t>
  </si>
  <si>
    <t>Míče</t>
  </si>
  <si>
    <t>+/-</t>
  </si>
  <si>
    <t>Body</t>
  </si>
  <si>
    <t>Koef.</t>
  </si>
  <si>
    <t>Skupina B</t>
  </si>
  <si>
    <t/>
  </si>
  <si>
    <t>A1</t>
  </si>
  <si>
    <t>B2</t>
  </si>
  <si>
    <t>A2</t>
  </si>
  <si>
    <t>B1</t>
  </si>
  <si>
    <t>A3</t>
  </si>
  <si>
    <t>B4</t>
  </si>
  <si>
    <t>A4</t>
  </si>
  <si>
    <t>B3</t>
  </si>
  <si>
    <t>Vítěz</t>
  </si>
  <si>
    <t>Skupina C</t>
  </si>
  <si>
    <t>Skupina D</t>
  </si>
  <si>
    <t>Skupina E</t>
  </si>
  <si>
    <t>Skupina F</t>
  </si>
  <si>
    <t>Skupina G</t>
  </si>
  <si>
    <t>C2</t>
  </si>
  <si>
    <t>C1</t>
  </si>
  <si>
    <t>C4</t>
  </si>
  <si>
    <t>C3</t>
  </si>
  <si>
    <t>G2</t>
  </si>
  <si>
    <t>F2</t>
  </si>
  <si>
    <t>D1</t>
  </si>
  <si>
    <t>E2</t>
  </si>
  <si>
    <t>D2</t>
  </si>
  <si>
    <t>E1</t>
  </si>
  <si>
    <t>F1</t>
  </si>
  <si>
    <t>G1</t>
  </si>
  <si>
    <t>G4</t>
  </si>
  <si>
    <t>F4</t>
  </si>
  <si>
    <t>D3</t>
  </si>
  <si>
    <t>E4</t>
  </si>
  <si>
    <t>D4</t>
  </si>
  <si>
    <t>E3</t>
  </si>
  <si>
    <t>F3</t>
  </si>
  <si>
    <t>G3</t>
  </si>
  <si>
    <t>3. místo</t>
  </si>
  <si>
    <t>5. místo</t>
  </si>
  <si>
    <t>F5</t>
  </si>
  <si>
    <t>bye</t>
  </si>
  <si>
    <t>Dívky U14</t>
  </si>
  <si>
    <t>Petra Janošová</t>
  </si>
  <si>
    <t>Tereza Kubečková</t>
  </si>
  <si>
    <t>Sonja Schořová</t>
  </si>
  <si>
    <t>Barbora Tichá</t>
  </si>
  <si>
    <t>Iveta Strnadová</t>
  </si>
  <si>
    <t>Karolína Eisnerová</t>
  </si>
  <si>
    <t>Kamila Zimanová</t>
  </si>
  <si>
    <t>Tereza Klepetková</t>
  </si>
  <si>
    <t>Michaela Cvejnová</t>
  </si>
  <si>
    <t>Klára Homolková</t>
  </si>
  <si>
    <t>Anna Drnková</t>
  </si>
  <si>
    <t>Dívky U14 - 1. - 6. místo</t>
  </si>
  <si>
    <t>Dívky U13 - 7. - 11. místo</t>
  </si>
  <si>
    <t>B5</t>
  </si>
  <si>
    <t>A6</t>
  </si>
  <si>
    <t>B6</t>
  </si>
  <si>
    <t>A5</t>
  </si>
  <si>
    <t>KLUCI U14</t>
  </si>
  <si>
    <t>Kluci U14 - 1. - 6. místo</t>
  </si>
  <si>
    <t>Kluci U14 - 7. - 10. místo</t>
  </si>
  <si>
    <t>7.místo</t>
  </si>
  <si>
    <t>9.místo</t>
  </si>
  <si>
    <t>Jan Holeček</t>
  </si>
  <si>
    <t>Jan Ziman</t>
  </si>
  <si>
    <t>Tomáš Hynek</t>
  </si>
  <si>
    <t>Tomáš Panocha</t>
  </si>
  <si>
    <t>Stanislav Erhart</t>
  </si>
  <si>
    <t>Tomáš Kadlec</t>
  </si>
  <si>
    <t>Matěj Rott</t>
  </si>
  <si>
    <t>Matyáš Vlk</t>
  </si>
  <si>
    <t>Jan Zimmer</t>
  </si>
  <si>
    <t>Jan Jurka ml.</t>
  </si>
  <si>
    <t>Dívky U8</t>
  </si>
  <si>
    <t>Dívky U8 -  1. - 4. místo</t>
  </si>
  <si>
    <t>Lucie Paterová</t>
  </si>
  <si>
    <t>Tereza Dušková</t>
  </si>
  <si>
    <t>Veronika Vlčková</t>
  </si>
  <si>
    <t>Petra Kropáčová</t>
  </si>
  <si>
    <t>Sára Capoušková</t>
  </si>
  <si>
    <t>Tereza Kratochvílová</t>
  </si>
  <si>
    <t>Lucie Sommerová</t>
  </si>
  <si>
    <t>Pavlína Palánová</t>
  </si>
  <si>
    <t>Dívky U8 -  5. - 8. místo</t>
  </si>
  <si>
    <t>7. místo</t>
  </si>
  <si>
    <t>KLUCI U8</t>
  </si>
  <si>
    <t>Sebastian Pinkowicz</t>
  </si>
  <si>
    <t>Vojtěch Rott</t>
  </si>
  <si>
    <t>Jan Pelcr</t>
  </si>
  <si>
    <t>Jan Marek</t>
  </si>
  <si>
    <t>Kryštof Dvořák</t>
  </si>
  <si>
    <t>Dívky U10</t>
  </si>
  <si>
    <t>Dívky U10 -  1. - 4. místo</t>
  </si>
  <si>
    <t>Dívky U10-  5. - 8. místo</t>
  </si>
  <si>
    <t>Magdalena Tyrmerová</t>
  </si>
  <si>
    <t>Kateřina Pokorná</t>
  </si>
  <si>
    <t>Martina Ševčíková</t>
  </si>
  <si>
    <t>Julie Skřivanová</t>
  </si>
  <si>
    <t>Olga Soukupová</t>
  </si>
  <si>
    <t>Karolína Ledvinková</t>
  </si>
  <si>
    <t>Klára Šilhavá</t>
  </si>
  <si>
    <t>Natálka Raithelová</t>
  </si>
  <si>
    <t>Adam Šulc</t>
  </si>
  <si>
    <t>Lukáš Mervart</t>
  </si>
  <si>
    <t>Petr Hnilica</t>
  </si>
  <si>
    <t>Matěj Slavík</t>
  </si>
  <si>
    <t>Austin Raditya</t>
  </si>
  <si>
    <t>Matyáš Pecka</t>
  </si>
  <si>
    <t>Adam Král</t>
  </si>
  <si>
    <t>Martin Musil</t>
  </si>
  <si>
    <t>Tomáš Bláha</t>
  </si>
  <si>
    <t>Matyáš Martan</t>
  </si>
  <si>
    <t>Tomáš Plainer</t>
  </si>
  <si>
    <t>Milan Kovář</t>
  </si>
  <si>
    <t>Kryštof Bílek</t>
  </si>
  <si>
    <t>Tomáš Urbanec</t>
  </si>
  <si>
    <t>Vojtech Panocha</t>
  </si>
  <si>
    <t>Jan Kozák</t>
  </si>
  <si>
    <t>Teodor Schinko</t>
  </si>
  <si>
    <t>Ondřej Petruška</t>
  </si>
  <si>
    <t>Patrik Ševčík</t>
  </si>
  <si>
    <t>Jakub Kučera</t>
  </si>
  <si>
    <t>Kamil Balwar</t>
  </si>
  <si>
    <t>Kluci U10</t>
  </si>
  <si>
    <t>Kluci U10 - 1. - 11. místo</t>
  </si>
  <si>
    <t>Kluci U10 - 12. - 21. místo</t>
  </si>
  <si>
    <t>1.místo</t>
  </si>
  <si>
    <t>12. místo</t>
  </si>
  <si>
    <t>14. místo</t>
  </si>
  <si>
    <t>E5</t>
  </si>
  <si>
    <t>Dívky U12</t>
  </si>
  <si>
    <t>Dívky U12 - 1. - 13. místo</t>
  </si>
  <si>
    <t>Martina Šmídová</t>
  </si>
  <si>
    <t>Patricie Klailová</t>
  </si>
  <si>
    <t>Lída Kusá</t>
  </si>
  <si>
    <t>Karolína Melíšková</t>
  </si>
  <si>
    <t>Klára Petrušková</t>
  </si>
  <si>
    <t>Ema Staňková</t>
  </si>
  <si>
    <t>Marcela Hrubá</t>
  </si>
  <si>
    <t>Klára Stehnová</t>
  </si>
  <si>
    <t>Barbora Ledvinková</t>
  </si>
  <si>
    <t>Adéla Brejchová</t>
  </si>
  <si>
    <t>Aneta Krupičková</t>
  </si>
  <si>
    <t>Nicole Pazderková</t>
  </si>
  <si>
    <t>Sofie Bednářová</t>
  </si>
  <si>
    <t>Zuzana Mervartová</t>
  </si>
  <si>
    <t>Marie Nekvindová</t>
  </si>
  <si>
    <t>Eliška Šalomounová</t>
  </si>
  <si>
    <t>Michaela Smělá</t>
  </si>
  <si>
    <t>Marie Růžičková</t>
  </si>
  <si>
    <t>Anna Grusmanová</t>
  </si>
  <si>
    <t>Radka Šilhavá</t>
  </si>
  <si>
    <t>Melánie Pániková</t>
  </si>
  <si>
    <t>Natálie Havlová</t>
  </si>
  <si>
    <t>Martina Kejřová</t>
  </si>
  <si>
    <t>Jitka Suchá</t>
  </si>
  <si>
    <t>Bára Nešetřilová</t>
  </si>
  <si>
    <t>Dívky U12 - 14. - 25. místo</t>
  </si>
  <si>
    <t>16. místo</t>
  </si>
  <si>
    <t>Kluci U12 - 15. - 28. místo</t>
  </si>
  <si>
    <t>Kluci U12 - 1. - 14. místo</t>
  </si>
  <si>
    <t>Kluci U12</t>
  </si>
  <si>
    <t>Jan Hora</t>
  </si>
  <si>
    <t>Michal Forejt</t>
  </si>
  <si>
    <t>Vojtěch Bízek</t>
  </si>
  <si>
    <t>David Slíva</t>
  </si>
  <si>
    <t>Radek Janošov</t>
  </si>
  <si>
    <t>Pavel Kokoř</t>
  </si>
  <si>
    <t>Jan Lichý</t>
  </si>
  <si>
    <t>Vojtěch Franta</t>
  </si>
  <si>
    <t>Jan Mátl</t>
  </si>
  <si>
    <t>Jan Volček</t>
  </si>
  <si>
    <t>Vojtěch Havlík</t>
  </si>
  <si>
    <t>Tomáš Patera</t>
  </si>
  <si>
    <t>Daniel Fürst</t>
  </si>
  <si>
    <t>Adam Chalupa</t>
  </si>
  <si>
    <t>František Chval</t>
  </si>
  <si>
    <t>Dominik Hykyš</t>
  </si>
  <si>
    <t>Vilém Vítek</t>
  </si>
  <si>
    <t>Matyáš Venhuda</t>
  </si>
  <si>
    <t>Kryštof Volf</t>
  </si>
  <si>
    <t>Adam Chomát</t>
  </si>
  <si>
    <t>Patrik Jareš</t>
  </si>
  <si>
    <t>Vratislav Erhart</t>
  </si>
  <si>
    <t>Dominik Flachs</t>
  </si>
  <si>
    <t>Štěpán Kovář</t>
  </si>
  <si>
    <t>Václav Obhlídal</t>
  </si>
  <si>
    <t>Mikuláš Hubáček</t>
  </si>
  <si>
    <t>Vojtěch Skřivan</t>
  </si>
  <si>
    <t>Ondřej Marek</t>
  </si>
  <si>
    <t>92b</t>
  </si>
  <si>
    <t>68b</t>
  </si>
  <si>
    <t>92c</t>
  </si>
  <si>
    <t>70b</t>
  </si>
  <si>
    <t>90b</t>
  </si>
  <si>
    <t>90c</t>
  </si>
  <si>
    <t>50b</t>
  </si>
  <si>
    <t>50c</t>
  </si>
  <si>
    <t>90B</t>
  </si>
  <si>
    <t>1. místo</t>
  </si>
  <si>
    <t>Kluci U8 - 1. - 5. místo</t>
  </si>
  <si>
    <t>5. - 6. místo</t>
  </si>
  <si>
    <t>U7</t>
  </si>
  <si>
    <t>Daniel Ryšánek</t>
  </si>
  <si>
    <t>Dominik Dušek</t>
  </si>
  <si>
    <t>Tomáš Tuháček</t>
  </si>
  <si>
    <t>Václav Simon</t>
  </si>
  <si>
    <t>Natálie Franek</t>
  </si>
  <si>
    <t>Markéta Horová</t>
  </si>
  <si>
    <t>Kristýna Kocmanová</t>
  </si>
  <si>
    <t>Ema Vítková</t>
  </si>
  <si>
    <t>Majda Uhlíková</t>
  </si>
  <si>
    <t>U7 1. - 5. místo</t>
  </si>
  <si>
    <t>U7 - 6. - 9. místo</t>
  </si>
  <si>
    <t>8.místo</t>
  </si>
  <si>
    <t>6.místo</t>
  </si>
  <si>
    <t>Dívky U9</t>
  </si>
  <si>
    <t>Dívky U9 - 1. - 9. místo</t>
  </si>
  <si>
    <t>Dívky U9 -  10. - 15. místo</t>
  </si>
  <si>
    <t>10. místo</t>
  </si>
  <si>
    <t>Karolína Nachtmanová</t>
  </si>
  <si>
    <t>Veronika Nováková</t>
  </si>
  <si>
    <t>Justýna Muchová</t>
  </si>
  <si>
    <t>Michaela Konderová</t>
  </si>
  <si>
    <t>Sofia Haylettová</t>
  </si>
  <si>
    <t>Adéla Klímová</t>
  </si>
  <si>
    <t>Klára Klímová</t>
  </si>
  <si>
    <t>Ella Knaislová</t>
  </si>
  <si>
    <t>Amálka Kouřilová</t>
  </si>
  <si>
    <t>Helena Chvalová</t>
  </si>
  <si>
    <t>Veronika Zemánková</t>
  </si>
  <si>
    <t>C5</t>
  </si>
  <si>
    <t>Kluci U9</t>
  </si>
  <si>
    <t>Kluci U9 - 1. - 9. místo</t>
  </si>
  <si>
    <t>Kluci U9 -  10. - 15. místo</t>
  </si>
  <si>
    <t>Tobiáš Lecian</t>
  </si>
  <si>
    <t>Max Píša</t>
  </si>
  <si>
    <t>Marek Tuháček</t>
  </si>
  <si>
    <t>Josef Křístek</t>
  </si>
  <si>
    <t>Štěpán Kozelský</t>
  </si>
  <si>
    <t>Petr Nekvinda</t>
  </si>
  <si>
    <t>Daniel Nyč</t>
  </si>
  <si>
    <t>Dívky U11</t>
  </si>
  <si>
    <t>Dívky U11 -  1. -7. místo</t>
  </si>
  <si>
    <t>Dívky U11 -  8. -13. místo</t>
  </si>
  <si>
    <t>8. místo</t>
  </si>
  <si>
    <t>Adéla Schořová</t>
  </si>
  <si>
    <t>Klára Vojtová</t>
  </si>
  <si>
    <t>Denisa Dušková</t>
  </si>
  <si>
    <t>Barbora Viktorová</t>
  </si>
  <si>
    <t>Monika Javůrková</t>
  </si>
  <si>
    <t>Mariana Poláková</t>
  </si>
  <si>
    <t>Michaela Říhová</t>
  </si>
  <si>
    <t>Magdalena Komínková</t>
  </si>
  <si>
    <t>Kluci U11</t>
  </si>
  <si>
    <t>Kluci U11- 1. - 15. místo</t>
  </si>
  <si>
    <t>Kluci U11- 16. - 29. místo</t>
  </si>
  <si>
    <t>18. místo</t>
  </si>
  <si>
    <t>Ladislav Lešták</t>
  </si>
  <si>
    <t>Matyáš Kalkuš</t>
  </si>
  <si>
    <t>Ondřej Uhlík</t>
  </si>
  <si>
    <t>Jakub Míča</t>
  </si>
  <si>
    <t>Antoine Thirouard</t>
  </si>
  <si>
    <t>Adam Nyč</t>
  </si>
  <si>
    <t>Daniel Ret</t>
  </si>
  <si>
    <t>Martin Balín</t>
  </si>
  <si>
    <t>Tomáš Balín</t>
  </si>
  <si>
    <t>Dominik Vondrák</t>
  </si>
  <si>
    <t>Vít Vyskočil</t>
  </si>
  <si>
    <t>Petr Fous</t>
  </si>
  <si>
    <t>Oliver Turek</t>
  </si>
  <si>
    <t>Štěpán Schrotter</t>
  </si>
  <si>
    <t>9. - 12. místo</t>
  </si>
  <si>
    <t>G5</t>
  </si>
  <si>
    <t>20. - 21. místo</t>
  </si>
  <si>
    <t>24. - 26. místo</t>
  </si>
  <si>
    <t>Dívky U13</t>
  </si>
  <si>
    <t>Dívky U13 - 1. - 12. místo</t>
  </si>
  <si>
    <t>Dívky U13 - 13. - 24. místo</t>
  </si>
  <si>
    <t>Magdaléna Horová</t>
  </si>
  <si>
    <t>Kateřina Mikelová</t>
  </si>
  <si>
    <t>Eva Horová</t>
  </si>
  <si>
    <t>Adéla Mitrovská</t>
  </si>
  <si>
    <t>Lucie Černá</t>
  </si>
  <si>
    <t>Lucie Bláhová</t>
  </si>
  <si>
    <t>Anna Kynclová</t>
  </si>
  <si>
    <t>Alžběta Fousová</t>
  </si>
  <si>
    <t>Adéla Šubrtová</t>
  </si>
  <si>
    <t>Lucie Berková</t>
  </si>
  <si>
    <t>Kateřina Truchlá</t>
  </si>
  <si>
    <t>Raisa Sendrea</t>
  </si>
  <si>
    <t>9. - 10. místo</t>
  </si>
  <si>
    <t>13. místo</t>
  </si>
  <si>
    <t>15. místo</t>
  </si>
  <si>
    <t>17. - 18. místo</t>
  </si>
  <si>
    <t>21. - 22. místo</t>
  </si>
  <si>
    <t>Skupina H</t>
  </si>
  <si>
    <t>Kluci U13</t>
  </si>
  <si>
    <t>Kluci U13 - 1. - 16. místo</t>
  </si>
  <si>
    <t>Kluci U13 - 17. - 31. místo</t>
  </si>
  <si>
    <t>17. místo</t>
  </si>
  <si>
    <t>19. místo</t>
  </si>
  <si>
    <t>Vojtěch Častorál</t>
  </si>
  <si>
    <t>Jakub Vraštiak</t>
  </si>
  <si>
    <t>Kott Matthias Damian</t>
  </si>
  <si>
    <t>Václav Soukup</t>
  </si>
  <si>
    <t>Ondřej Dlouhý</t>
  </si>
  <si>
    <t>Vojta Volf</t>
  </si>
  <si>
    <t>Filip Josefik</t>
  </si>
  <si>
    <t>Tomáš Zemánek</t>
  </si>
  <si>
    <t>Radek Cmíral</t>
  </si>
  <si>
    <t>Jindřich Svoboda</t>
  </si>
  <si>
    <t>Jan Schonfeld</t>
  </si>
  <si>
    <t>Jakub Mikel</t>
  </si>
  <si>
    <t>Lukáš Svoboda</t>
  </si>
  <si>
    <t>David Putz</t>
  </si>
  <si>
    <t>Tomáš Sommer</t>
  </si>
  <si>
    <t>H1</t>
  </si>
  <si>
    <t>H2</t>
  </si>
  <si>
    <t>H3</t>
  </si>
  <si>
    <t>H4</t>
  </si>
  <si>
    <t>25. - 28. místo</t>
  </si>
  <si>
    <t>3 (los)</t>
  </si>
  <si>
    <t>4 (los)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</si>
</sst>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2" tint="-0.499984740745262"/>
      <name val="Tahoma"/>
      <family val="2"/>
    </font>
    <font>
      <sz val="11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ahoma"/>
      <family val="2"/>
    </font>
    <font>
      <b/>
      <sz val="12"/>
      <name val="Calibri"/>
      <family val="2"/>
      <charset val="238"/>
      <scheme val="minor"/>
    </font>
    <font>
      <sz val="12"/>
      <color theme="2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2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2" applyNumberFormat="0" applyAlignment="0" applyProtection="0"/>
    <xf numFmtId="0" fontId="23" fillId="6" borderId="13" applyNumberFormat="0" applyAlignment="0" applyProtection="0"/>
    <xf numFmtId="0" fontId="24" fillId="6" borderId="12" applyNumberFormat="0" applyAlignment="0" applyProtection="0"/>
    <xf numFmtId="0" fontId="25" fillId="0" borderId="14" applyNumberFormat="0" applyFill="0" applyAlignment="0" applyProtection="0"/>
    <xf numFmtId="0" fontId="26" fillId="7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2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</cellStyleXfs>
  <cellXfs count="269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6" fillId="0" borderId="0" xfId="0" applyFont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5" fillId="0" borderId="0" xfId="0" applyFont="1"/>
    <xf numFmtId="0" fontId="6" fillId="0" borderId="4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Border="1"/>
    <xf numFmtId="0" fontId="5" fillId="0" borderId="0" xfId="0" applyFont="1" applyBorder="1"/>
    <xf numFmtId="0" fontId="5" fillId="0" borderId="5" xfId="0" applyFont="1" applyBorder="1"/>
    <xf numFmtId="0" fontId="0" fillId="0" borderId="5" xfId="0" applyBorder="1"/>
    <xf numFmtId="0" fontId="11" fillId="0" borderId="5" xfId="0" applyFont="1" applyBorder="1" applyAlignment="1" applyProtection="1">
      <alignment horizontal="center" vertical="center"/>
      <protection hidden="1"/>
    </xf>
    <xf numFmtId="0" fontId="30" fillId="0" borderId="2" xfId="57" applyFont="1" applyBorder="1"/>
    <xf numFmtId="0" fontId="30" fillId="0" borderId="2" xfId="57" applyFont="1" applyFill="1" applyBorder="1"/>
    <xf numFmtId="0" fontId="30" fillId="0" borderId="2" xfId="49" applyFont="1" applyFill="1" applyBorder="1" applyAlignment="1">
      <alignment wrapText="1"/>
    </xf>
    <xf numFmtId="0" fontId="30" fillId="0" borderId="2" xfId="49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49" fontId="0" fillId="0" borderId="2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2" fillId="0" borderId="0" xfId="0" applyFont="1"/>
    <xf numFmtId="0" fontId="33" fillId="0" borderId="0" xfId="0" applyFont="1"/>
    <xf numFmtId="0" fontId="32" fillId="0" borderId="0" xfId="0" applyFont="1" applyBorder="1"/>
    <xf numFmtId="0" fontId="32" fillId="0" borderId="5" xfId="0" applyFont="1" applyBorder="1"/>
    <xf numFmtId="0" fontId="33" fillId="0" borderId="0" xfId="0" applyFont="1" applyBorder="1"/>
    <xf numFmtId="0" fontId="33" fillId="0" borderId="5" xfId="0" applyFont="1" applyBorder="1"/>
    <xf numFmtId="0" fontId="0" fillId="0" borderId="0" xfId="0" applyBorder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2" xfId="0" applyFont="1" applyBorder="1"/>
    <xf numFmtId="0" fontId="0" fillId="0" borderId="0" xfId="0" applyFont="1" applyFill="1" applyBorder="1" applyAlignment="1">
      <alignment horizontal="center"/>
    </xf>
    <xf numFmtId="0" fontId="35" fillId="0" borderId="0" xfId="0" applyFont="1" applyAlignment="1" applyProtection="1">
      <alignment vertical="center"/>
      <protection hidden="1"/>
    </xf>
    <xf numFmtId="0" fontId="35" fillId="0" borderId="4" xfId="0" applyFont="1" applyBorder="1" applyAlignment="1" applyProtection="1">
      <alignment vertical="center"/>
      <protection hidden="1"/>
    </xf>
    <xf numFmtId="0" fontId="35" fillId="0" borderId="5" xfId="0" applyFont="1" applyBorder="1" applyAlignment="1" applyProtection="1">
      <alignment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5" fillId="0" borderId="3" xfId="0" applyFont="1" applyBorder="1" applyAlignment="1" applyProtection="1">
      <alignment vertical="center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49" fontId="0" fillId="0" borderId="2" xfId="0" applyNumberFormat="1" applyFont="1" applyFill="1" applyBorder="1" applyAlignment="1">
      <alignment horizontal="center"/>
    </xf>
    <xf numFmtId="0" fontId="32" fillId="0" borderId="5" xfId="0" applyFont="1" applyBorder="1" applyAlignment="1" applyProtection="1">
      <alignment horizontal="center" vertical="center"/>
      <protection hidden="1"/>
    </xf>
    <xf numFmtId="0" fontId="5" fillId="0" borderId="2" xfId="73" applyFont="1" applyFill="1" applyBorder="1" applyAlignment="1">
      <alignment wrapText="1"/>
    </xf>
    <xf numFmtId="0" fontId="14" fillId="0" borderId="2" xfId="53" applyFont="1" applyBorder="1" applyAlignment="1">
      <alignment wrapText="1"/>
    </xf>
    <xf numFmtId="0" fontId="30" fillId="0" borderId="2" xfId="60" applyFont="1" applyBorder="1"/>
    <xf numFmtId="0" fontId="31" fillId="0" borderId="2" xfId="49" applyFont="1" applyBorder="1" applyAlignment="1">
      <alignment wrapText="1"/>
    </xf>
    <xf numFmtId="0" fontId="30" fillId="0" borderId="2" xfId="46" applyFont="1" applyBorder="1"/>
    <xf numFmtId="0" fontId="31" fillId="0" borderId="2" xfId="55" applyFont="1" applyFill="1" applyBorder="1"/>
    <xf numFmtId="0" fontId="31" fillId="0" borderId="2" xfId="57" applyFont="1" applyBorder="1"/>
    <xf numFmtId="0" fontId="5" fillId="0" borderId="2" xfId="89" applyFont="1" applyBorder="1" applyAlignment="1">
      <alignment wrapText="1"/>
    </xf>
    <xf numFmtId="0" fontId="5" fillId="0" borderId="2" xfId="51" applyFont="1" applyBorder="1" applyAlignment="1">
      <alignment wrapText="1"/>
    </xf>
    <xf numFmtId="0" fontId="14" fillId="0" borderId="2" xfId="93" applyFont="1" applyBorder="1" applyAlignment="1">
      <alignment wrapText="1"/>
    </xf>
    <xf numFmtId="0" fontId="30" fillId="0" borderId="2" xfId="60" applyFont="1" applyFill="1" applyBorder="1"/>
    <xf numFmtId="0" fontId="31" fillId="0" borderId="2" xfId="73" applyFont="1" applyFill="1" applyBorder="1"/>
    <xf numFmtId="0" fontId="29" fillId="0" borderId="2" xfId="73" applyFont="1" applyFill="1" applyBorder="1"/>
    <xf numFmtId="0" fontId="31" fillId="0" borderId="2" xfId="56" applyFont="1" applyFill="1" applyBorder="1"/>
    <xf numFmtId="0" fontId="31" fillId="0" borderId="2" xfId="57" applyFont="1" applyFill="1" applyBorder="1"/>
    <xf numFmtId="0" fontId="5" fillId="0" borderId="2" xfId="50" applyFont="1" applyFill="1" applyBorder="1" applyAlignment="1">
      <alignment wrapText="1"/>
    </xf>
    <xf numFmtId="0" fontId="14" fillId="0" borderId="2" xfId="50" applyFont="1" applyBorder="1" applyAlignment="1">
      <alignment wrapText="1"/>
    </xf>
    <xf numFmtId="0" fontId="30" fillId="0" borderId="2" xfId="44" applyFont="1" applyBorder="1"/>
    <xf numFmtId="0" fontId="14" fillId="0" borderId="2" xfId="50" applyFont="1" applyFill="1" applyBorder="1" applyAlignment="1">
      <alignment wrapText="1"/>
    </xf>
    <xf numFmtId="0" fontId="5" fillId="0" borderId="2" xfId="53" applyFont="1" applyFill="1" applyBorder="1" applyAlignment="1">
      <alignment wrapText="1"/>
    </xf>
    <xf numFmtId="0" fontId="14" fillId="0" borderId="2" xfId="73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30" fillId="0" borderId="0" xfId="46" applyFont="1" applyBorder="1"/>
    <xf numFmtId="0" fontId="30" fillId="0" borderId="0" xfId="49" applyFont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2" xfId="92" applyFont="1" applyBorder="1" applyAlignment="1">
      <alignment wrapText="1"/>
    </xf>
    <xf numFmtId="0" fontId="0" fillId="0" borderId="0" xfId="92" applyFont="1" applyBorder="1" applyAlignment="1">
      <alignment wrapText="1"/>
    </xf>
    <xf numFmtId="0" fontId="30" fillId="0" borderId="0" xfId="44" applyFont="1" applyBorder="1"/>
    <xf numFmtId="0" fontId="0" fillId="0" borderId="19" xfId="0" applyFont="1" applyBorder="1"/>
    <xf numFmtId="0" fontId="0" fillId="0" borderId="19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37" fillId="0" borderId="0" xfId="44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1" fillId="0" borderId="0" xfId="57" applyFont="1" applyBorder="1"/>
    <xf numFmtId="0" fontId="5" fillId="0" borderId="0" xfId="50" applyFont="1" applyBorder="1" applyAlignment="1">
      <alignment wrapText="1"/>
    </xf>
    <xf numFmtId="0" fontId="5" fillId="0" borderId="0" xfId="89" applyFont="1" applyBorder="1" applyAlignment="1">
      <alignment wrapText="1"/>
    </xf>
    <xf numFmtId="0" fontId="31" fillId="0" borderId="0" xfId="89" applyFont="1" applyBorder="1"/>
    <xf numFmtId="0" fontId="0" fillId="0" borderId="0" xfId="55" applyFont="1" applyFill="1" applyBorder="1"/>
    <xf numFmtId="0" fontId="33" fillId="0" borderId="0" xfId="0" applyFont="1" applyAlignment="1">
      <alignment horizontal="center"/>
    </xf>
    <xf numFmtId="0" fontId="32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0" fillId="0" borderId="2" xfId="0" applyFill="1" applyBorder="1" applyAlignment="1">
      <alignment horizontal="center"/>
    </xf>
    <xf numFmtId="0" fontId="5" fillId="0" borderId="0" xfId="73" applyFont="1" applyFill="1" applyBorder="1" applyAlignment="1">
      <alignment wrapText="1"/>
    </xf>
    <xf numFmtId="0" fontId="30" fillId="0" borderId="0" xfId="49" applyFont="1" applyFill="1" applyBorder="1" applyAlignment="1">
      <alignment wrapText="1"/>
    </xf>
    <xf numFmtId="0" fontId="5" fillId="0" borderId="0" xfId="50" applyFont="1" applyFill="1" applyBorder="1" applyAlignment="1">
      <alignment wrapText="1"/>
    </xf>
    <xf numFmtId="0" fontId="31" fillId="0" borderId="0" xfId="56" applyFont="1" applyFill="1" applyBorder="1"/>
    <xf numFmtId="0" fontId="31" fillId="0" borderId="0" xfId="55" applyFont="1" applyFill="1" applyBorder="1"/>
    <xf numFmtId="0" fontId="31" fillId="0" borderId="0" xfId="73" applyFont="1" applyFill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center"/>
    </xf>
    <xf numFmtId="0" fontId="30" fillId="0" borderId="0" xfId="60" applyFont="1" applyBorder="1"/>
    <xf numFmtId="0" fontId="0" fillId="0" borderId="0" xfId="93" applyFont="1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Alignment="1"/>
    <xf numFmtId="0" fontId="41" fillId="0" borderId="0" xfId="0" applyFont="1"/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4" xfId="0" applyFont="1" applyBorder="1" applyAlignment="1" applyProtection="1">
      <alignment vertical="center"/>
      <protection hidden="1"/>
    </xf>
    <xf numFmtId="0" fontId="38" fillId="0" borderId="5" xfId="0" applyFont="1" applyBorder="1" applyAlignment="1" applyProtection="1">
      <alignment vertical="center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38" fillId="0" borderId="3" xfId="0" applyFont="1" applyBorder="1" applyAlignment="1" applyProtection="1">
      <alignment vertical="center"/>
      <protection hidden="1"/>
    </xf>
    <xf numFmtId="0" fontId="38" fillId="0" borderId="0" xfId="0" applyFont="1"/>
    <xf numFmtId="0" fontId="41" fillId="0" borderId="0" xfId="0" applyFont="1" applyBorder="1" applyAlignment="1">
      <alignment horizontal="center"/>
    </xf>
    <xf numFmtId="0" fontId="38" fillId="0" borderId="0" xfId="0" applyFont="1" applyBorder="1"/>
    <xf numFmtId="0" fontId="38" fillId="0" borderId="5" xfId="0" applyFont="1" applyBorder="1"/>
    <xf numFmtId="0" fontId="41" fillId="0" borderId="0" xfId="0" applyFont="1" applyBorder="1"/>
    <xf numFmtId="0" fontId="41" fillId="0" borderId="5" xfId="0" applyFont="1" applyBorder="1"/>
    <xf numFmtId="0" fontId="41" fillId="0" borderId="4" xfId="0" applyFont="1" applyBorder="1"/>
    <xf numFmtId="0" fontId="41" fillId="0" borderId="5" xfId="0" applyFont="1" applyBorder="1" applyAlignment="1">
      <alignment horizontal="center"/>
    </xf>
    <xf numFmtId="0" fontId="42" fillId="0" borderId="0" xfId="0" applyFont="1" applyBorder="1" applyAlignment="1" applyProtection="1">
      <alignment vertical="center"/>
      <protection hidden="1"/>
    </xf>
    <xf numFmtId="0" fontId="41" fillId="0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4" xfId="0" applyFont="1" applyBorder="1" applyAlignment="1" applyProtection="1">
      <alignment horizontal="center" vertical="center"/>
      <protection hidden="1"/>
    </xf>
    <xf numFmtId="0" fontId="38" fillId="0" borderId="5" xfId="0" applyFont="1" applyBorder="1" applyAlignment="1" applyProtection="1">
      <alignment horizontal="center" vertical="center"/>
      <protection hidden="1"/>
    </xf>
    <xf numFmtId="0" fontId="38" fillId="0" borderId="3" xfId="0" applyFont="1" applyBorder="1" applyAlignment="1" applyProtection="1">
      <alignment horizontal="center" vertical="center"/>
      <protection hidden="1"/>
    </xf>
    <xf numFmtId="0" fontId="38" fillId="0" borderId="0" xfId="0" applyFont="1" applyBorder="1" applyAlignment="1" applyProtection="1">
      <alignment horizontal="center" vertical="center"/>
      <protection hidden="1"/>
    </xf>
    <xf numFmtId="0" fontId="38" fillId="0" borderId="0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2" fillId="0" borderId="0" xfId="0" applyFont="1" applyBorder="1" applyAlignment="1" applyProtection="1">
      <alignment horizontal="center" vertical="center"/>
      <protection hidden="1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/>
    <xf numFmtId="0" fontId="5" fillId="0" borderId="5" xfId="0" applyFont="1" applyBorder="1" applyAlignment="1" applyProtection="1">
      <alignment horizontal="center" vertical="center"/>
      <protection hidden="1"/>
    </xf>
    <xf numFmtId="0" fontId="14" fillId="0" borderId="0" xfId="93" applyFont="1" applyBorder="1" applyAlignment="1">
      <alignment wrapText="1"/>
    </xf>
    <xf numFmtId="0" fontId="0" fillId="0" borderId="2" xfId="53" applyFont="1" applyBorder="1" applyAlignment="1">
      <alignment wrapText="1"/>
    </xf>
    <xf numFmtId="0" fontId="0" fillId="0" borderId="2" xfId="93" applyFont="1" applyBorder="1" applyAlignment="1">
      <alignment wrapText="1"/>
    </xf>
    <xf numFmtId="0" fontId="41" fillId="0" borderId="0" xfId="0" applyFont="1" applyBorder="1" applyAlignment="1"/>
    <xf numFmtId="0" fontId="41" fillId="0" borderId="0" xfId="0" applyFont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/>
      <protection hidden="1"/>
    </xf>
    <xf numFmtId="0" fontId="42" fillId="0" borderId="7" xfId="0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38" fillId="0" borderId="8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11" fillId="0" borderId="8" xfId="0" applyNumberFormat="1" applyFont="1" applyBorder="1" applyAlignment="1" applyProtection="1">
      <alignment horizontal="center" vertical="center"/>
      <protection hidden="1"/>
    </xf>
    <xf numFmtId="0" fontId="11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38" fillId="0" borderId="8" xfId="0" applyNumberFormat="1" applyFont="1" applyBorder="1" applyAlignment="1" applyProtection="1">
      <alignment horizontal="center" vertical="center"/>
      <protection hidden="1"/>
    </xf>
    <xf numFmtId="0" fontId="38" fillId="0" borderId="6" xfId="0" applyNumberFormat="1" applyFont="1" applyBorder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8" fillId="0" borderId="6" xfId="0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>
      <alignment horizontal="center"/>
    </xf>
    <xf numFmtId="0" fontId="38" fillId="0" borderId="8" xfId="0" applyFont="1" applyBorder="1" applyAlignment="1" applyProtection="1">
      <alignment horizontal="center" vertical="center"/>
      <protection hidden="1"/>
    </xf>
    <xf numFmtId="0" fontId="38" fillId="0" borderId="0" xfId="0" applyFont="1" applyBorder="1" applyAlignment="1" applyProtection="1">
      <alignment horizontal="center" vertical="center"/>
      <protection hidden="1"/>
    </xf>
    <xf numFmtId="0" fontId="41" fillId="0" borderId="6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8" fillId="0" borderId="1" xfId="0" applyNumberFormat="1" applyFont="1" applyBorder="1" applyAlignment="1" applyProtection="1">
      <alignment horizontal="center" vertical="center"/>
      <protection hidden="1"/>
    </xf>
    <xf numFmtId="0" fontId="42" fillId="0" borderId="18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0" fillId="0" borderId="1" xfId="0" applyFont="1" applyBorder="1" applyAlignment="1" applyProtection="1">
      <alignment horizontal="center" vertical="center"/>
      <protection hidden="1"/>
    </xf>
    <xf numFmtId="0" fontId="40" fillId="0" borderId="6" xfId="0" applyFont="1" applyBorder="1" applyAlignment="1" applyProtection="1">
      <alignment horizontal="center" vertical="center"/>
      <protection hidden="1"/>
    </xf>
    <xf numFmtId="0" fontId="38" fillId="0" borderId="0" xfId="0" applyFont="1" applyFill="1" applyBorder="1" applyAlignment="1" applyProtection="1">
      <alignment horizontal="center" vertical="center"/>
      <protection hidden="1"/>
    </xf>
    <xf numFmtId="0" fontId="36" fillId="0" borderId="7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5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0" fontId="36" fillId="0" borderId="3" xfId="0" applyFont="1" applyBorder="1" applyAlignment="1">
      <alignment horizontal="center"/>
    </xf>
    <xf numFmtId="0" fontId="35" fillId="0" borderId="1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>
      <alignment horizontal="center"/>
    </xf>
    <xf numFmtId="0" fontId="35" fillId="0" borderId="6" xfId="0" applyFont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 vertical="center"/>
      <protection hidden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12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hidden="1"/>
    </xf>
    <xf numFmtId="0" fontId="12" fillId="0" borderId="8" xfId="0" applyNumberFormat="1" applyFont="1" applyBorder="1" applyAlignment="1" applyProtection="1">
      <alignment horizontal="center" vertical="center"/>
      <protection hidden="1"/>
    </xf>
    <xf numFmtId="0" fontId="12" fillId="0" borderId="6" xfId="0" applyNumberFormat="1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2" fillId="0" borderId="6" xfId="0" applyFont="1" applyBorder="1" applyAlignment="1" applyProtection="1">
      <alignment horizontal="center" vertical="center"/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34" fillId="0" borderId="0" xfId="0" applyFont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/>
    </xf>
    <xf numFmtId="0" fontId="41" fillId="0" borderId="18" xfId="0" applyFont="1" applyBorder="1" applyAlignment="1">
      <alignment horizontal="center"/>
    </xf>
  </cellXfs>
  <cellStyles count="101">
    <cellStyle name="20 % – Zvýraznění1" xfId="18" builtinId="30" customBuiltin="1"/>
    <cellStyle name="20 % – Zvýraznění2" xfId="22" builtinId="34" customBuiltin="1"/>
    <cellStyle name="20 % – Zvýraznění3" xfId="26" builtinId="38" customBuiltin="1"/>
    <cellStyle name="20 % – Zvýraznění4" xfId="30" builtinId="42" customBuiltin="1"/>
    <cellStyle name="20 % – Zvýraznění5" xfId="34" builtinId="46" customBuiltin="1"/>
    <cellStyle name="20 % – Zvýraznění6" xfId="38" builtinId="50" customBuiltin="1"/>
    <cellStyle name="40 % – Zvýraznění1" xfId="19" builtinId="31" customBuiltin="1"/>
    <cellStyle name="40 % – Zvýraznění2" xfId="23" builtinId="35" customBuiltin="1"/>
    <cellStyle name="40 % – Zvýraznění3" xfId="27" builtinId="39" customBuiltin="1"/>
    <cellStyle name="40 % – Zvýraznění4" xfId="31" builtinId="43" customBuiltin="1"/>
    <cellStyle name="40 % – Zvýraznění5" xfId="35" builtinId="47" customBuiltin="1"/>
    <cellStyle name="40 % – Zvýraznění6" xfId="39" builtinId="51" customBuiltin="1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10" xfId="42"/>
    <cellStyle name="normální 11" xfId="43"/>
    <cellStyle name="normální 12" xfId="44"/>
    <cellStyle name="normální 13" xfId="45"/>
    <cellStyle name="normální 14" xfId="46"/>
    <cellStyle name="normální 15" xfId="47"/>
    <cellStyle name="normální 16" xfId="48"/>
    <cellStyle name="normální 17" xfId="49"/>
    <cellStyle name="normální 18" xfId="50"/>
    <cellStyle name="normální 19" xfId="51"/>
    <cellStyle name="normální 2" xfId="41"/>
    <cellStyle name="normální 2 10" xfId="78"/>
    <cellStyle name="normální 2 11" xfId="79"/>
    <cellStyle name="normální 2 12" xfId="83"/>
    <cellStyle name="normální 2 13" xfId="81"/>
    <cellStyle name="normální 2 14" xfId="84"/>
    <cellStyle name="normální 2 15" xfId="80"/>
    <cellStyle name="normální 2 16" xfId="82"/>
    <cellStyle name="normální 2 17" xfId="94"/>
    <cellStyle name="normální 2 18" xfId="95"/>
    <cellStyle name="normální 2 19" xfId="90"/>
    <cellStyle name="normální 2 2" xfId="52"/>
    <cellStyle name="normální 2 20" xfId="96"/>
    <cellStyle name="normální 2 21" xfId="91"/>
    <cellStyle name="normální 2 22" xfId="97"/>
    <cellStyle name="normální 2 3" xfId="65"/>
    <cellStyle name="normální 2 4" xfId="68"/>
    <cellStyle name="normální 2 5" xfId="66"/>
    <cellStyle name="normální 2 6" xfId="69"/>
    <cellStyle name="normální 2 7" xfId="72"/>
    <cellStyle name="normální 2 8" xfId="70"/>
    <cellStyle name="normální 2 9" xfId="67"/>
    <cellStyle name="normální 20" xfId="53"/>
    <cellStyle name="normální 21" xfId="71"/>
    <cellStyle name="normální 22" xfId="89"/>
    <cellStyle name="normální 23" xfId="74"/>
    <cellStyle name="normální 24" xfId="93"/>
    <cellStyle name="normální 25" xfId="75"/>
    <cellStyle name="normální 26" xfId="73"/>
    <cellStyle name="normální 27" xfId="77"/>
    <cellStyle name="normální 28" xfId="76"/>
    <cellStyle name="normální 29" xfId="85"/>
    <cellStyle name="normální 3" xfId="54"/>
    <cellStyle name="normální 30" xfId="98"/>
    <cellStyle name="normální 31" xfId="87"/>
    <cellStyle name="normální 32" xfId="99"/>
    <cellStyle name="normální 33" xfId="86"/>
    <cellStyle name="normální 34" xfId="88"/>
    <cellStyle name="normální 35" xfId="100"/>
    <cellStyle name="normální 36" xfId="92"/>
    <cellStyle name="normální 4" xfId="55"/>
    <cellStyle name="normální 5" xfId="56"/>
    <cellStyle name="normální 6" xfId="57"/>
    <cellStyle name="normální 7" xfId="58"/>
    <cellStyle name="normální 8" xfId="59"/>
    <cellStyle name="normální 9" xfId="60"/>
    <cellStyle name="Poznámka 2" xfId="61"/>
    <cellStyle name="Poznámka 3" xfId="62"/>
    <cellStyle name="Poznámka 4" xfId="63"/>
    <cellStyle name="Poznámka 5" xfId="64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440"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workbookViewId="0">
      <selection activeCell="Y26" sqref="Y26:Z26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  <col min="22" max="29" width="9.140625" style="146"/>
  </cols>
  <sheetData>
    <row r="1" spans="1:27" ht="21">
      <c r="A1" s="138"/>
      <c r="B1" s="185" t="s">
        <v>216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7">
      <c r="A2" s="87"/>
      <c r="B2" s="44"/>
      <c r="C2" s="87"/>
      <c r="D2" s="44"/>
      <c r="E2" s="136"/>
      <c r="F2" s="136"/>
      <c r="G2" s="136"/>
      <c r="H2" s="136"/>
      <c r="I2" s="136"/>
      <c r="J2" s="136"/>
      <c r="K2" s="54"/>
      <c r="L2" s="55"/>
      <c r="M2" s="136"/>
      <c r="N2" s="136"/>
      <c r="O2" s="136"/>
      <c r="P2" s="136"/>
      <c r="Q2" s="136"/>
      <c r="R2" s="136"/>
      <c r="S2" s="136"/>
    </row>
    <row r="3" spans="1:27">
      <c r="A3" s="87"/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136"/>
      <c r="Q3" s="136"/>
      <c r="R3" s="136"/>
      <c r="S3" s="136"/>
      <c r="Y3" s="182" t="s">
        <v>226</v>
      </c>
      <c r="Z3" s="182"/>
      <c r="AA3" s="182"/>
    </row>
    <row r="4" spans="1:27">
      <c r="A4" s="89" t="s">
        <v>0</v>
      </c>
      <c r="B4" s="46" t="s">
        <v>1</v>
      </c>
      <c r="C4" s="89" t="s">
        <v>3</v>
      </c>
      <c r="D4" s="46" t="s">
        <v>2</v>
      </c>
      <c r="E4" s="137" t="s">
        <v>1</v>
      </c>
      <c r="F4" s="137" t="s">
        <v>5</v>
      </c>
      <c r="G4" s="137" t="s">
        <v>2</v>
      </c>
      <c r="H4" s="137" t="s">
        <v>1</v>
      </c>
      <c r="I4" s="137" t="s">
        <v>5</v>
      </c>
      <c r="J4" s="137" t="s">
        <v>2</v>
      </c>
      <c r="K4" s="54"/>
      <c r="L4" s="137" t="s">
        <v>9</v>
      </c>
      <c r="M4" s="194" t="s">
        <v>10</v>
      </c>
      <c r="N4" s="194"/>
      <c r="O4" s="194"/>
      <c r="P4" s="56" t="s">
        <v>11</v>
      </c>
      <c r="Q4" s="137" t="s">
        <v>12</v>
      </c>
      <c r="R4" s="137" t="s">
        <v>13</v>
      </c>
      <c r="S4" s="137" t="s">
        <v>0</v>
      </c>
      <c r="U4" s="28"/>
      <c r="V4" s="195"/>
      <c r="W4" s="195"/>
      <c r="X4" s="6"/>
      <c r="Y4" s="6"/>
      <c r="Z4" s="153"/>
      <c r="AA4" s="153"/>
    </row>
    <row r="5" spans="1:27">
      <c r="A5" s="87">
        <v>1</v>
      </c>
      <c r="B5" s="46" t="str">
        <f>L5</f>
        <v>Dominik Dušek</v>
      </c>
      <c r="C5" s="89" t="s">
        <v>3</v>
      </c>
      <c r="D5" s="46" t="str">
        <f>L9</f>
        <v>Ema Vítková</v>
      </c>
      <c r="E5" s="137">
        <v>0</v>
      </c>
      <c r="F5" s="137" t="s">
        <v>5</v>
      </c>
      <c r="G5" s="143">
        <v>2</v>
      </c>
      <c r="H5" s="137">
        <v>11</v>
      </c>
      <c r="I5" s="137" t="s">
        <v>5</v>
      </c>
      <c r="J5" s="137">
        <v>22</v>
      </c>
      <c r="K5" s="44"/>
      <c r="L5" s="104" t="s">
        <v>218</v>
      </c>
      <c r="M5" s="89">
        <f>SUM(H5,H8,H10,H13)</f>
        <v>57</v>
      </c>
      <c r="N5" s="87" t="s">
        <v>5</v>
      </c>
      <c r="O5" s="89">
        <f>SUM(J5,J8,J10,J13)</f>
        <v>74</v>
      </c>
      <c r="P5" s="89">
        <f>M5-O5</f>
        <v>-17</v>
      </c>
      <c r="Q5" s="89">
        <f>SUM(E5,E8,E10,E13)</f>
        <v>2</v>
      </c>
      <c r="R5" s="89">
        <f>Q5+(P5/100)</f>
        <v>1.83</v>
      </c>
      <c r="S5" s="89">
        <f>RANK(R5,$R$5:$R$9,0)</f>
        <v>4</v>
      </c>
      <c r="U5" s="28"/>
      <c r="V5" s="6" t="s">
        <v>15</v>
      </c>
      <c r="W5" s="11"/>
      <c r="X5" s="6"/>
      <c r="Y5" s="6"/>
      <c r="Z5" s="153"/>
      <c r="AA5" s="153"/>
    </row>
    <row r="6" spans="1:27">
      <c r="A6" s="87">
        <v>2</v>
      </c>
      <c r="B6" s="46" t="str">
        <f>L6</f>
        <v>Tomáš Tuháček</v>
      </c>
      <c r="C6" s="89" t="s">
        <v>3</v>
      </c>
      <c r="D6" s="46" t="str">
        <f>L8</f>
        <v>Kristýna Kocmanová</v>
      </c>
      <c r="E6" s="137">
        <v>2</v>
      </c>
      <c r="F6" s="137" t="s">
        <v>5</v>
      </c>
      <c r="G6" s="137">
        <v>0</v>
      </c>
      <c r="H6" s="137">
        <v>22</v>
      </c>
      <c r="I6" s="137" t="s">
        <v>5</v>
      </c>
      <c r="J6" s="137">
        <v>14</v>
      </c>
      <c r="K6" s="44"/>
      <c r="L6" s="62" t="s">
        <v>219</v>
      </c>
      <c r="M6" s="89">
        <f>SUM(H6,H9,H11,J13)</f>
        <v>70</v>
      </c>
      <c r="N6" s="89" t="s">
        <v>5</v>
      </c>
      <c r="O6" s="89">
        <f>SUM(J6,J9,H13,J11)</f>
        <v>64</v>
      </c>
      <c r="P6" s="89">
        <f t="shared" ref="P6:P9" si="0">M6-O6</f>
        <v>6</v>
      </c>
      <c r="Q6" s="89">
        <f>SUM(E6,E9,E11,G13)</f>
        <v>6</v>
      </c>
      <c r="R6" s="89">
        <f t="shared" ref="R6:R9" si="1">Q6+(P6/100)</f>
        <v>6.06</v>
      </c>
      <c r="S6" s="89">
        <f t="shared" ref="S6:S9" si="2">RANK(R6,$R$5:$R$9,0)</f>
        <v>2</v>
      </c>
      <c r="U6" s="28"/>
      <c r="V6" s="6"/>
      <c r="W6" s="7"/>
      <c r="X6" s="6"/>
      <c r="Y6" s="6"/>
      <c r="Z6" s="153"/>
      <c r="AA6" s="153"/>
    </row>
    <row r="7" spans="1:27">
      <c r="A7" s="87">
        <v>40</v>
      </c>
      <c r="B7" s="46" t="str">
        <f>L7</f>
        <v>Natálie Franek</v>
      </c>
      <c r="C7" s="89" t="s">
        <v>3</v>
      </c>
      <c r="D7" s="46" t="str">
        <f>L9</f>
        <v>Ema Vítková</v>
      </c>
      <c r="E7" s="137">
        <v>2</v>
      </c>
      <c r="F7" s="137" t="s">
        <v>5</v>
      </c>
      <c r="G7" s="137">
        <v>0</v>
      </c>
      <c r="H7" s="137">
        <v>22</v>
      </c>
      <c r="I7" s="137" t="s">
        <v>5</v>
      </c>
      <c r="J7" s="137">
        <v>15</v>
      </c>
      <c r="K7" s="44"/>
      <c r="L7" s="26" t="s">
        <v>221</v>
      </c>
      <c r="M7" s="89">
        <f>SUM(H14,H7,J10,J11)</f>
        <v>88</v>
      </c>
      <c r="N7" s="89" t="s">
        <v>5</v>
      </c>
      <c r="O7" s="89">
        <f>SUM(J7,J14,H11,H10)</f>
        <v>38</v>
      </c>
      <c r="P7" s="89">
        <f t="shared" si="0"/>
        <v>50</v>
      </c>
      <c r="Q7" s="89">
        <f>SUM(E7,E14,G11,G10)</f>
        <v>8</v>
      </c>
      <c r="R7" s="89">
        <f t="shared" si="1"/>
        <v>8.5</v>
      </c>
      <c r="S7" s="89">
        <f t="shared" si="2"/>
        <v>1</v>
      </c>
      <c r="U7" s="28"/>
      <c r="V7" s="6"/>
      <c r="W7" s="22" t="s">
        <v>16</v>
      </c>
      <c r="X7" s="196" t="str">
        <f>L7</f>
        <v>Natálie Franek</v>
      </c>
      <c r="Y7" s="195"/>
      <c r="Z7" s="153"/>
      <c r="AA7" s="153"/>
    </row>
    <row r="8" spans="1:27">
      <c r="A8" s="87">
        <v>41</v>
      </c>
      <c r="B8" s="46" t="str">
        <f>L5</f>
        <v>Dominik Dušek</v>
      </c>
      <c r="C8" s="89" t="s">
        <v>3</v>
      </c>
      <c r="D8" s="46" t="str">
        <f>L8</f>
        <v>Kristýna Kocmanová</v>
      </c>
      <c r="E8" s="137">
        <v>2</v>
      </c>
      <c r="F8" s="137" t="s">
        <v>5</v>
      </c>
      <c r="G8" s="137">
        <v>0</v>
      </c>
      <c r="H8" s="137">
        <v>22</v>
      </c>
      <c r="I8" s="137" t="s">
        <v>5</v>
      </c>
      <c r="J8" s="137">
        <v>8</v>
      </c>
      <c r="K8" s="44"/>
      <c r="L8" s="62" t="s">
        <v>223</v>
      </c>
      <c r="M8" s="89">
        <f>SUM(H12,J6,J8,J14)</f>
        <v>44</v>
      </c>
      <c r="N8" s="89" t="s">
        <v>5</v>
      </c>
      <c r="O8" s="89">
        <f>SUM(H6,H8,H14,J12)</f>
        <v>87</v>
      </c>
      <c r="P8" s="89">
        <f t="shared" si="0"/>
        <v>-43</v>
      </c>
      <c r="Q8" s="89">
        <f>SUM(E12,G6,G8,G14)</f>
        <v>1</v>
      </c>
      <c r="R8" s="89">
        <f t="shared" si="1"/>
        <v>0.57000000000000006</v>
      </c>
      <c r="S8" s="89">
        <f t="shared" si="2"/>
        <v>5</v>
      </c>
      <c r="U8" s="28"/>
      <c r="V8" s="6"/>
      <c r="W8" s="7"/>
      <c r="X8" s="8" t="s">
        <v>15</v>
      </c>
      <c r="Y8" s="11"/>
      <c r="Z8" s="153"/>
      <c r="AA8" s="153"/>
    </row>
    <row r="9" spans="1:27">
      <c r="A9" s="87">
        <v>103</v>
      </c>
      <c r="B9" s="46" t="str">
        <f>L6</f>
        <v>Tomáš Tuháček</v>
      </c>
      <c r="C9" s="89" t="s">
        <v>3</v>
      </c>
      <c r="D9" s="46" t="str">
        <f>L9</f>
        <v>Ema Vítková</v>
      </c>
      <c r="E9" s="137">
        <v>2</v>
      </c>
      <c r="F9" s="137" t="s">
        <v>5</v>
      </c>
      <c r="G9" s="137">
        <v>0</v>
      </c>
      <c r="H9" s="137">
        <v>22</v>
      </c>
      <c r="I9" s="137" t="s">
        <v>5</v>
      </c>
      <c r="J9" s="137">
        <v>17</v>
      </c>
      <c r="K9" s="44"/>
      <c r="L9" s="62" t="s">
        <v>224</v>
      </c>
      <c r="M9" s="89">
        <f>SUM(J5,J7,J9,J12)</f>
        <v>75</v>
      </c>
      <c r="N9" s="89" t="s">
        <v>5</v>
      </c>
      <c r="O9" s="89">
        <f>SUM(H5,H7,H9,H12)</f>
        <v>71</v>
      </c>
      <c r="P9" s="89">
        <f t="shared" si="0"/>
        <v>4</v>
      </c>
      <c r="Q9" s="89">
        <f>SUM(G5,G7,G9,G12)</f>
        <v>3</v>
      </c>
      <c r="R9" s="89">
        <f t="shared" si="1"/>
        <v>3.04</v>
      </c>
      <c r="S9" s="89">
        <f t="shared" si="2"/>
        <v>3</v>
      </c>
      <c r="U9" s="28"/>
      <c r="V9" s="6"/>
      <c r="W9" s="7"/>
      <c r="X9" s="6"/>
      <c r="Y9" s="7"/>
      <c r="Z9" s="153"/>
      <c r="AA9" s="153"/>
    </row>
    <row r="10" spans="1:27">
      <c r="A10" s="87">
        <v>104</v>
      </c>
      <c r="B10" s="46" t="str">
        <f>L5</f>
        <v>Dominik Dušek</v>
      </c>
      <c r="C10" s="89" t="s">
        <v>3</v>
      </c>
      <c r="D10" s="46" t="str">
        <f>L7</f>
        <v>Natálie Franek</v>
      </c>
      <c r="E10" s="137">
        <v>0</v>
      </c>
      <c r="F10" s="137" t="s">
        <v>5</v>
      </c>
      <c r="G10" s="137">
        <v>2</v>
      </c>
      <c r="H10" s="137">
        <v>13</v>
      </c>
      <c r="I10" s="137" t="s">
        <v>5</v>
      </c>
      <c r="J10" s="137">
        <v>22</v>
      </c>
      <c r="K10" s="44"/>
      <c r="L10" s="45"/>
      <c r="M10" s="4">
        <f>SUM(M5:M9)</f>
        <v>334</v>
      </c>
      <c r="N10" s="3">
        <f>M10-O10</f>
        <v>0</v>
      </c>
      <c r="O10" s="4">
        <f>SUM(O5:O9)</f>
        <v>334</v>
      </c>
      <c r="P10" s="87"/>
      <c r="Q10" s="87"/>
      <c r="R10" s="87"/>
      <c r="S10" s="87"/>
      <c r="U10" s="28"/>
      <c r="V10" s="197"/>
      <c r="W10" s="198"/>
      <c r="X10" s="6"/>
      <c r="Y10" s="7"/>
      <c r="Z10" s="153"/>
      <c r="AA10" s="153"/>
    </row>
    <row r="11" spans="1:27">
      <c r="A11" s="87">
        <v>165</v>
      </c>
      <c r="B11" s="46" t="str">
        <f>L6</f>
        <v>Tomáš Tuháček</v>
      </c>
      <c r="C11" s="89" t="s">
        <v>3</v>
      </c>
      <c r="D11" s="46" t="str">
        <f>L7</f>
        <v>Natálie Franek</v>
      </c>
      <c r="E11" s="137">
        <v>0</v>
      </c>
      <c r="F11" s="137" t="s">
        <v>5</v>
      </c>
      <c r="G11" s="137">
        <v>2</v>
      </c>
      <c r="H11" s="137">
        <v>4</v>
      </c>
      <c r="I11" s="137" t="s">
        <v>5</v>
      </c>
      <c r="J11" s="137">
        <v>22</v>
      </c>
      <c r="K11" s="44"/>
      <c r="L11" s="45"/>
      <c r="M11" s="87"/>
      <c r="N11" s="87"/>
      <c r="O11" s="87"/>
      <c r="P11" s="87"/>
      <c r="Q11" s="87"/>
      <c r="R11" s="87"/>
      <c r="S11" s="87"/>
      <c r="U11" s="28"/>
      <c r="V11" s="6" t="s">
        <v>15</v>
      </c>
      <c r="W11" s="12"/>
      <c r="X11" s="9"/>
      <c r="Y11" s="7"/>
      <c r="Z11" s="153"/>
      <c r="AA11" s="153"/>
    </row>
    <row r="12" spans="1:27">
      <c r="A12" s="87">
        <v>166</v>
      </c>
      <c r="B12" s="46" t="str">
        <f>L8</f>
        <v>Kristýna Kocmanová</v>
      </c>
      <c r="C12" s="89" t="s">
        <v>3</v>
      </c>
      <c r="D12" s="46" t="str">
        <f>L9</f>
        <v>Ema Vítková</v>
      </c>
      <c r="E12" s="137">
        <v>1</v>
      </c>
      <c r="F12" s="137" t="s">
        <v>5</v>
      </c>
      <c r="G12" s="137">
        <v>1</v>
      </c>
      <c r="H12" s="137">
        <v>16</v>
      </c>
      <c r="I12" s="137" t="s">
        <v>5</v>
      </c>
      <c r="J12" s="137">
        <v>21</v>
      </c>
      <c r="K12" s="44"/>
      <c r="L12" s="45"/>
      <c r="M12" s="87"/>
      <c r="N12" s="87"/>
      <c r="O12" s="87"/>
      <c r="P12" s="87"/>
      <c r="Q12" s="87"/>
      <c r="R12" s="87"/>
      <c r="S12" s="87"/>
      <c r="U12" s="28"/>
      <c r="V12" s="6"/>
      <c r="W12" s="9"/>
      <c r="X12" s="9"/>
      <c r="Y12" s="7"/>
      <c r="Z12" s="153"/>
      <c r="AA12" s="153"/>
    </row>
    <row r="13" spans="1:27">
      <c r="A13" s="87">
        <v>200</v>
      </c>
      <c r="B13" s="46" t="str">
        <f>L5</f>
        <v>Dominik Dušek</v>
      </c>
      <c r="C13" s="89" t="s">
        <v>3</v>
      </c>
      <c r="D13" s="46" t="str">
        <f>L6</f>
        <v>Tomáš Tuháček</v>
      </c>
      <c r="E13" s="137">
        <v>0</v>
      </c>
      <c r="F13" s="137" t="s">
        <v>5</v>
      </c>
      <c r="G13" s="137">
        <v>2</v>
      </c>
      <c r="H13" s="137">
        <v>11</v>
      </c>
      <c r="I13" s="137" t="s">
        <v>5</v>
      </c>
      <c r="J13" s="137">
        <v>22</v>
      </c>
      <c r="K13" s="44"/>
      <c r="L13" s="44"/>
      <c r="M13" s="44"/>
      <c r="N13" s="44"/>
      <c r="O13" s="44"/>
      <c r="P13" s="44"/>
      <c r="Q13" s="44"/>
      <c r="R13" s="44"/>
      <c r="S13" s="44"/>
      <c r="U13" s="28"/>
      <c r="V13" s="6"/>
      <c r="W13" s="199"/>
      <c r="X13" s="199"/>
      <c r="Y13" s="7"/>
      <c r="Z13" s="200" t="str">
        <f>X7</f>
        <v>Natálie Franek</v>
      </c>
      <c r="AA13" s="201"/>
    </row>
    <row r="14" spans="1:27">
      <c r="A14" s="87">
        <v>201</v>
      </c>
      <c r="B14" s="46" t="str">
        <f>L7</f>
        <v>Natálie Franek</v>
      </c>
      <c r="C14" s="89" t="s">
        <v>3</v>
      </c>
      <c r="D14" s="46" t="str">
        <f>L8</f>
        <v>Kristýna Kocmanová</v>
      </c>
      <c r="E14" s="137">
        <v>2</v>
      </c>
      <c r="F14" s="137" t="s">
        <v>5</v>
      </c>
      <c r="G14" s="137">
        <v>0</v>
      </c>
      <c r="H14" s="137">
        <v>22</v>
      </c>
      <c r="I14" s="137" t="s">
        <v>5</v>
      </c>
      <c r="J14" s="137">
        <v>6</v>
      </c>
      <c r="K14" s="44"/>
      <c r="L14" s="33" t="s">
        <v>14</v>
      </c>
      <c r="M14" s="188"/>
      <c r="N14" s="188"/>
      <c r="O14" s="188"/>
      <c r="P14" s="136"/>
      <c r="Q14" s="136"/>
      <c r="R14" s="136"/>
      <c r="S14" s="136"/>
      <c r="U14" s="28"/>
      <c r="V14" s="6"/>
      <c r="W14" s="191"/>
      <c r="X14" s="191"/>
      <c r="Y14" s="7"/>
      <c r="Z14" s="192"/>
      <c r="AA14" s="193"/>
    </row>
    <row r="15" spans="1:27">
      <c r="A15" s="87"/>
      <c r="B15" s="46"/>
      <c r="C15" s="89"/>
      <c r="D15" s="46"/>
      <c r="E15" s="137"/>
      <c r="F15" s="137"/>
      <c r="G15" s="137"/>
      <c r="H15" s="137"/>
      <c r="I15" s="137"/>
      <c r="J15" s="137"/>
      <c r="K15" s="54"/>
      <c r="L15" s="137" t="s">
        <v>9</v>
      </c>
      <c r="M15" s="194" t="s">
        <v>10</v>
      </c>
      <c r="N15" s="194"/>
      <c r="O15" s="194"/>
      <c r="P15" s="56" t="s">
        <v>11</v>
      </c>
      <c r="Q15" s="137" t="s">
        <v>12</v>
      </c>
      <c r="R15" s="137" t="s">
        <v>13</v>
      </c>
      <c r="S15" s="137" t="s">
        <v>0</v>
      </c>
      <c r="U15" s="28"/>
      <c r="V15" s="6"/>
      <c r="W15" s="6"/>
      <c r="X15" s="6"/>
      <c r="Y15" s="7"/>
      <c r="Z15" s="155"/>
      <c r="AA15" s="156"/>
    </row>
    <row r="16" spans="1:27">
      <c r="A16" s="87">
        <v>42</v>
      </c>
      <c r="B16" s="46" t="str">
        <f>L16</f>
        <v>Daniel Ryšánek</v>
      </c>
      <c r="C16" s="89" t="s">
        <v>3</v>
      </c>
      <c r="D16" s="46" t="str">
        <f>L19</f>
        <v>Majda Uhlíková</v>
      </c>
      <c r="E16" s="137">
        <v>2</v>
      </c>
      <c r="F16" s="137" t="s">
        <v>5</v>
      </c>
      <c r="G16" s="137">
        <v>0</v>
      </c>
      <c r="H16" s="137">
        <v>22</v>
      </c>
      <c r="I16" s="137" t="s">
        <v>5</v>
      </c>
      <c r="J16" s="137">
        <v>19</v>
      </c>
      <c r="K16" s="54"/>
      <c r="L16" s="64" t="s">
        <v>217</v>
      </c>
      <c r="M16" s="137">
        <f>SUM(H16,H19,J21)</f>
        <v>48</v>
      </c>
      <c r="N16" s="136" t="s">
        <v>5</v>
      </c>
      <c r="O16" s="137">
        <f>SUM(J16,J19,H21)</f>
        <v>59</v>
      </c>
      <c r="P16" s="137">
        <f>M16-O16</f>
        <v>-11</v>
      </c>
      <c r="Q16" s="137">
        <f>SUM(E16,E19,G21)</f>
        <v>4</v>
      </c>
      <c r="R16" s="137">
        <f>Q16+(P16/100)</f>
        <v>3.89</v>
      </c>
      <c r="S16" s="137">
        <f>RANK(R16,$R$16:$R$19,0)</f>
        <v>2</v>
      </c>
      <c r="U16" s="28" t="s">
        <v>17</v>
      </c>
      <c r="V16" s="197" t="str">
        <f>L16</f>
        <v>Daniel Ryšánek</v>
      </c>
      <c r="W16" s="197"/>
      <c r="X16" s="6"/>
      <c r="Y16" s="7"/>
      <c r="Z16" s="155"/>
      <c r="AA16" s="156"/>
    </row>
    <row r="17" spans="1:29">
      <c r="A17" s="87">
        <v>43</v>
      </c>
      <c r="B17" s="46" t="str">
        <f>L17</f>
        <v>Václav Simon</v>
      </c>
      <c r="C17" s="89" t="s">
        <v>3</v>
      </c>
      <c r="D17" s="46" t="str">
        <f>L18</f>
        <v>Markéta Horová</v>
      </c>
      <c r="E17" s="137">
        <v>2</v>
      </c>
      <c r="F17" s="137" t="s">
        <v>5</v>
      </c>
      <c r="G17" s="137">
        <v>0</v>
      </c>
      <c r="H17" s="137">
        <v>22</v>
      </c>
      <c r="I17" s="137" t="s">
        <v>5</v>
      </c>
      <c r="J17" s="137">
        <v>5</v>
      </c>
      <c r="K17" s="54"/>
      <c r="L17" s="77" t="s">
        <v>220</v>
      </c>
      <c r="M17" s="137">
        <f>SUM(H17,J19,H20)</f>
        <v>66</v>
      </c>
      <c r="N17" s="137" t="s">
        <v>5</v>
      </c>
      <c r="O17" s="137">
        <f>SUM(J17,H19,J20)</f>
        <v>13</v>
      </c>
      <c r="P17" s="137">
        <f t="shared" ref="P17:P19" si="3">M17-O17</f>
        <v>53</v>
      </c>
      <c r="Q17" s="137">
        <f>SUM(E17,G19,E20)</f>
        <v>6</v>
      </c>
      <c r="R17" s="137">
        <f t="shared" ref="R17:R19" si="4">Q17+(P17/100)</f>
        <v>6.53</v>
      </c>
      <c r="S17" s="137">
        <f t="shared" ref="S17:S19" si="5">RANK(R17,$R$16:$R$19,0)</f>
        <v>1</v>
      </c>
      <c r="U17" s="28"/>
      <c r="V17" s="6" t="s">
        <v>15</v>
      </c>
      <c r="W17" s="11"/>
      <c r="X17" s="6"/>
      <c r="Y17" s="7"/>
      <c r="Z17" s="155"/>
      <c r="AA17" s="156"/>
    </row>
    <row r="18" spans="1:29">
      <c r="A18" s="87">
        <v>105</v>
      </c>
      <c r="B18" s="46" t="str">
        <f>L19</f>
        <v>Majda Uhlíková</v>
      </c>
      <c r="C18" s="89" t="s">
        <v>3</v>
      </c>
      <c r="D18" s="46" t="str">
        <f>L18</f>
        <v>Markéta Horová</v>
      </c>
      <c r="E18" s="137">
        <v>1</v>
      </c>
      <c r="F18" s="137" t="s">
        <v>5</v>
      </c>
      <c r="G18" s="137">
        <v>1</v>
      </c>
      <c r="H18" s="137">
        <v>20</v>
      </c>
      <c r="I18" s="137" t="s">
        <v>5</v>
      </c>
      <c r="J18" s="137">
        <v>20</v>
      </c>
      <c r="K18" s="54"/>
      <c r="L18" s="65" t="s">
        <v>222</v>
      </c>
      <c r="M18" s="137">
        <f>SUM(J17,J18,H21)</f>
        <v>43</v>
      </c>
      <c r="N18" s="137" t="s">
        <v>5</v>
      </c>
      <c r="O18" s="137">
        <f>SUM(H17,H18,J21)</f>
        <v>64</v>
      </c>
      <c r="P18" s="137">
        <f t="shared" si="3"/>
        <v>-21</v>
      </c>
      <c r="Q18" s="137">
        <f>SUM(G17,G18,E21)</f>
        <v>1</v>
      </c>
      <c r="R18" s="137">
        <f t="shared" si="4"/>
        <v>0.79</v>
      </c>
      <c r="S18" s="137">
        <f t="shared" si="5"/>
        <v>3</v>
      </c>
      <c r="T18" t="s">
        <v>337</v>
      </c>
      <c r="U18" s="28"/>
      <c r="V18" s="6"/>
      <c r="W18" s="7"/>
      <c r="X18" s="6"/>
      <c r="Y18" s="7"/>
      <c r="Z18" s="155"/>
      <c r="AA18" s="156"/>
    </row>
    <row r="19" spans="1:29">
      <c r="A19" s="87">
        <v>106</v>
      </c>
      <c r="B19" s="46" t="str">
        <f>L16</f>
        <v>Daniel Ryšánek</v>
      </c>
      <c r="C19" s="89" t="s">
        <v>3</v>
      </c>
      <c r="D19" s="46" t="str">
        <f>L17</f>
        <v>Václav Simon</v>
      </c>
      <c r="E19" s="137">
        <v>0</v>
      </c>
      <c r="F19" s="137" t="s">
        <v>5</v>
      </c>
      <c r="G19" s="137">
        <v>2</v>
      </c>
      <c r="H19" s="137">
        <v>4</v>
      </c>
      <c r="I19" s="137" t="s">
        <v>5</v>
      </c>
      <c r="J19" s="137">
        <v>22</v>
      </c>
      <c r="K19" s="54"/>
      <c r="L19" s="61" t="s">
        <v>225</v>
      </c>
      <c r="M19" s="137">
        <f>SUM(J16,H18,J20)</f>
        <v>43</v>
      </c>
      <c r="N19" s="137" t="s">
        <v>5</v>
      </c>
      <c r="O19" s="137">
        <f>SUM(H16,J18,H20)</f>
        <v>64</v>
      </c>
      <c r="P19" s="137">
        <f t="shared" si="3"/>
        <v>-21</v>
      </c>
      <c r="Q19" s="137">
        <f>SUM(G16,E18,G20)</f>
        <v>1</v>
      </c>
      <c r="R19" s="137">
        <f t="shared" si="4"/>
        <v>0.79</v>
      </c>
      <c r="S19" s="137">
        <f t="shared" si="5"/>
        <v>3</v>
      </c>
      <c r="T19" t="s">
        <v>336</v>
      </c>
      <c r="U19" s="28"/>
      <c r="V19" s="6"/>
      <c r="W19" s="7"/>
      <c r="X19" s="203" t="str">
        <f>V22</f>
        <v>Ema Vítková</v>
      </c>
      <c r="Y19" s="204"/>
      <c r="Z19" s="155"/>
      <c r="AA19" s="156"/>
    </row>
    <row r="20" spans="1:29">
      <c r="A20" s="87">
        <v>167</v>
      </c>
      <c r="B20" s="46" t="str">
        <f>L17</f>
        <v>Václav Simon</v>
      </c>
      <c r="C20" s="89" t="s">
        <v>3</v>
      </c>
      <c r="D20" s="46" t="str">
        <f>L19</f>
        <v>Majda Uhlíková</v>
      </c>
      <c r="E20" s="143">
        <v>2</v>
      </c>
      <c r="F20" s="175" t="s">
        <v>5</v>
      </c>
      <c r="G20" s="137">
        <v>0</v>
      </c>
      <c r="H20" s="137">
        <v>22</v>
      </c>
      <c r="I20" s="137" t="s">
        <v>5</v>
      </c>
      <c r="J20" s="137">
        <v>4</v>
      </c>
      <c r="K20" s="54"/>
      <c r="L20" s="55"/>
      <c r="M20" s="35">
        <f>SUM(M16:M19)</f>
        <v>200</v>
      </c>
      <c r="N20" s="36">
        <f>M20-O20</f>
        <v>0</v>
      </c>
      <c r="O20" s="35">
        <f>SUM(O16:O19)</f>
        <v>200</v>
      </c>
      <c r="P20" s="136"/>
      <c r="Q20" s="136"/>
      <c r="R20" s="136"/>
      <c r="S20" s="136"/>
      <c r="U20" s="28"/>
      <c r="V20" s="6"/>
      <c r="W20" s="7"/>
      <c r="X20" s="8" t="s">
        <v>15</v>
      </c>
      <c r="Y20" s="12"/>
      <c r="Z20" s="155"/>
      <c r="AA20" s="156"/>
    </row>
    <row r="21" spans="1:29">
      <c r="A21" s="87">
        <v>168</v>
      </c>
      <c r="B21" s="46" t="str">
        <f>L18</f>
        <v>Markéta Horová</v>
      </c>
      <c r="C21" s="89" t="s">
        <v>3</v>
      </c>
      <c r="D21" s="46" t="str">
        <f>L16</f>
        <v>Daniel Ryšánek</v>
      </c>
      <c r="E21" s="137">
        <v>0</v>
      </c>
      <c r="F21" s="137" t="s">
        <v>5</v>
      </c>
      <c r="G21" s="137">
        <v>2</v>
      </c>
      <c r="H21" s="137">
        <v>18</v>
      </c>
      <c r="I21" s="137" t="s">
        <v>5</v>
      </c>
      <c r="J21" s="137">
        <v>22</v>
      </c>
      <c r="K21" s="54"/>
      <c r="L21" s="55"/>
      <c r="M21" s="136"/>
      <c r="N21" s="136"/>
      <c r="O21" s="136"/>
      <c r="P21" s="136"/>
      <c r="Q21" s="136"/>
      <c r="R21" s="136"/>
      <c r="S21" s="136"/>
      <c r="U21" s="28"/>
      <c r="V21" s="6"/>
      <c r="W21" s="7"/>
      <c r="X21" s="6"/>
      <c r="Y21" s="9"/>
      <c r="Z21" s="155"/>
      <c r="AA21" s="156"/>
    </row>
    <row r="22" spans="1:29">
      <c r="U22" s="144" t="s">
        <v>20</v>
      </c>
      <c r="V22" s="197" t="str">
        <f>L9</f>
        <v>Ema Vítková</v>
      </c>
      <c r="W22" s="198"/>
      <c r="X22" s="6"/>
      <c r="Y22" s="6"/>
      <c r="Z22" s="155"/>
      <c r="AA22" s="156"/>
    </row>
    <row r="23" spans="1:29">
      <c r="U23" s="28"/>
      <c r="Z23" s="157"/>
      <c r="AA23" s="158"/>
    </row>
    <row r="24" spans="1:29">
      <c r="U24" s="28"/>
      <c r="Z24" s="157"/>
      <c r="AA24" s="158"/>
    </row>
    <row r="25" spans="1:29">
      <c r="U25" s="206"/>
      <c r="V25" s="206"/>
      <c r="Y25" s="190" t="str">
        <f>X31</f>
        <v>Tomáš Tuháček</v>
      </c>
      <c r="Z25" s="190"/>
      <c r="AA25" s="158"/>
      <c r="AB25" s="189" t="str">
        <f>Z37</f>
        <v>Václav Simon</v>
      </c>
      <c r="AC25" s="190"/>
    </row>
    <row r="26" spans="1:29">
      <c r="U26" s="205"/>
      <c r="V26" s="205"/>
      <c r="Y26" s="184" t="s">
        <v>50</v>
      </c>
      <c r="Z26" s="184"/>
      <c r="AA26" s="158"/>
      <c r="AB26" s="183" t="s">
        <v>213</v>
      </c>
      <c r="AC26" s="184"/>
    </row>
    <row r="27" spans="1:29">
      <c r="U27" s="28"/>
      <c r="Z27" s="157"/>
      <c r="AA27" s="158"/>
    </row>
    <row r="28" spans="1:29">
      <c r="U28" s="28"/>
      <c r="V28" s="195"/>
      <c r="W28" s="195"/>
      <c r="X28" s="6"/>
      <c r="Y28" s="6"/>
      <c r="Z28" s="155"/>
      <c r="AA28" s="156"/>
    </row>
    <row r="29" spans="1:29">
      <c r="U29" s="28"/>
      <c r="V29" s="6"/>
      <c r="W29" s="11"/>
      <c r="X29" s="6"/>
      <c r="Y29" s="6"/>
      <c r="Z29" s="155"/>
      <c r="AA29" s="156"/>
    </row>
    <row r="30" spans="1:29">
      <c r="U30" s="28"/>
      <c r="V30" s="6"/>
      <c r="W30" s="7"/>
      <c r="X30" s="6"/>
      <c r="Y30" s="6"/>
      <c r="Z30" s="155"/>
      <c r="AA30" s="156"/>
    </row>
    <row r="31" spans="1:29">
      <c r="U31" s="28"/>
      <c r="V31" s="6"/>
      <c r="W31" s="22" t="s">
        <v>18</v>
      </c>
      <c r="X31" s="196" t="str">
        <f>L6</f>
        <v>Tomáš Tuháček</v>
      </c>
      <c r="Y31" s="195"/>
      <c r="Z31" s="155"/>
      <c r="AA31" s="156"/>
    </row>
    <row r="32" spans="1:29">
      <c r="U32" s="28"/>
      <c r="V32" s="6"/>
      <c r="W32" s="7"/>
      <c r="X32" s="8" t="s">
        <v>15</v>
      </c>
      <c r="Y32" s="11"/>
      <c r="Z32" s="155"/>
      <c r="AA32" s="156"/>
    </row>
    <row r="33" spans="21:27">
      <c r="U33" s="28"/>
      <c r="V33" s="6"/>
      <c r="W33" s="7"/>
      <c r="X33" s="6"/>
      <c r="Y33" s="7"/>
      <c r="Z33" s="155"/>
      <c r="AA33" s="156"/>
    </row>
    <row r="34" spans="21:27">
      <c r="U34" s="28"/>
      <c r="V34" s="197"/>
      <c r="W34" s="198"/>
      <c r="X34" s="6"/>
      <c r="Y34" s="7"/>
      <c r="Z34" s="155"/>
      <c r="AA34" s="156"/>
    </row>
    <row r="35" spans="21:27">
      <c r="U35" s="28"/>
      <c r="V35" s="6" t="s">
        <v>15</v>
      </c>
      <c r="W35" s="12"/>
      <c r="X35" s="9"/>
      <c r="Y35" s="7"/>
      <c r="Z35" s="155"/>
      <c r="AA35" s="156"/>
    </row>
    <row r="36" spans="21:27">
      <c r="U36" s="28"/>
      <c r="V36" s="6"/>
      <c r="W36" s="9"/>
      <c r="X36" s="9"/>
      <c r="Y36" s="7"/>
      <c r="Z36" s="155"/>
      <c r="AA36" s="156"/>
    </row>
    <row r="37" spans="21:27">
      <c r="U37" s="28"/>
      <c r="V37" s="6"/>
      <c r="W37" s="199"/>
      <c r="X37" s="199"/>
      <c r="Y37" s="7"/>
      <c r="Z37" s="200" t="str">
        <f>X43</f>
        <v>Václav Simon</v>
      </c>
      <c r="AA37" s="202"/>
    </row>
    <row r="38" spans="21:27">
      <c r="U38" s="28"/>
      <c r="V38" s="6"/>
      <c r="W38" s="191"/>
      <c r="X38" s="191"/>
      <c r="Y38" s="7"/>
      <c r="Z38" s="192"/>
      <c r="AA38" s="207"/>
    </row>
    <row r="39" spans="21:27">
      <c r="U39" s="28"/>
      <c r="V39" s="6"/>
      <c r="W39" s="6"/>
      <c r="X39" s="6"/>
      <c r="Y39" s="7"/>
      <c r="Z39" s="153"/>
      <c r="AA39" s="153"/>
    </row>
    <row r="40" spans="21:27">
      <c r="U40" s="28"/>
      <c r="V40" s="197"/>
      <c r="W40" s="197"/>
      <c r="X40" s="6"/>
      <c r="Y40" s="7"/>
      <c r="Z40" s="153"/>
      <c r="AA40" s="153"/>
    </row>
    <row r="41" spans="21:27">
      <c r="U41" s="28"/>
      <c r="V41" s="6" t="s">
        <v>15</v>
      </c>
      <c r="W41" s="11"/>
      <c r="X41" s="6"/>
      <c r="Y41" s="7"/>
      <c r="Z41" s="153"/>
      <c r="AA41" s="153"/>
    </row>
    <row r="42" spans="21:27">
      <c r="U42" s="28"/>
      <c r="V42" s="6"/>
      <c r="W42" s="7"/>
      <c r="X42" s="6"/>
      <c r="Y42" s="7"/>
      <c r="Z42" s="153"/>
      <c r="AA42" s="153"/>
    </row>
    <row r="43" spans="21:27">
      <c r="U43" s="28"/>
      <c r="V43" s="6"/>
      <c r="W43" s="22" t="s">
        <v>19</v>
      </c>
      <c r="X43" s="203" t="str">
        <f>L17</f>
        <v>Václav Simon</v>
      </c>
      <c r="Y43" s="204"/>
      <c r="Z43" s="153"/>
      <c r="AA43" s="153"/>
    </row>
    <row r="44" spans="21:27">
      <c r="U44" s="28"/>
      <c r="V44" s="6"/>
      <c r="W44" s="7"/>
      <c r="X44" s="8" t="s">
        <v>15</v>
      </c>
      <c r="Y44" s="12"/>
      <c r="Z44" s="153"/>
      <c r="AA44" s="153"/>
    </row>
    <row r="45" spans="21:27">
      <c r="U45" s="28"/>
      <c r="V45" s="6"/>
      <c r="W45" s="7"/>
      <c r="X45" s="6"/>
      <c r="Y45" s="9"/>
      <c r="Z45" s="153"/>
      <c r="AA45" s="153"/>
    </row>
    <row r="46" spans="21:27">
      <c r="U46" s="28"/>
      <c r="V46" s="197"/>
      <c r="W46" s="198"/>
      <c r="X46" s="6"/>
      <c r="Y46" s="6"/>
      <c r="Z46" s="153"/>
      <c r="AA46" s="153"/>
    </row>
    <row r="52" spans="21:27">
      <c r="Y52" s="182" t="s">
        <v>227</v>
      </c>
      <c r="Z52" s="182"/>
      <c r="AA52" s="182"/>
    </row>
    <row r="53" spans="21:27">
      <c r="U53" s="28"/>
      <c r="V53" s="195"/>
      <c r="W53" s="195"/>
      <c r="X53" s="6"/>
      <c r="Y53" s="6"/>
      <c r="Z53" s="153"/>
      <c r="AA53" s="153"/>
    </row>
    <row r="54" spans="21:27">
      <c r="U54" s="28"/>
      <c r="V54" s="6" t="s">
        <v>15</v>
      </c>
      <c r="W54" s="11"/>
      <c r="X54" s="6"/>
      <c r="Y54" s="6"/>
      <c r="Z54" s="153"/>
      <c r="AA54" s="153"/>
    </row>
    <row r="55" spans="21:27">
      <c r="U55" s="28"/>
      <c r="V55" s="6"/>
      <c r="W55" s="7"/>
      <c r="X55" s="6"/>
      <c r="Y55" s="6"/>
      <c r="Z55" s="153"/>
      <c r="AA55" s="153"/>
    </row>
    <row r="56" spans="21:27">
      <c r="U56" s="28"/>
      <c r="V56" s="6"/>
      <c r="W56" s="22" t="s">
        <v>22</v>
      </c>
      <c r="X56" s="196" t="str">
        <f>L5</f>
        <v>Dominik Dušek</v>
      </c>
      <c r="Y56" s="195"/>
      <c r="Z56" s="153"/>
      <c r="AA56" s="153"/>
    </row>
    <row r="57" spans="21:27">
      <c r="U57" s="28"/>
      <c r="V57" s="6"/>
      <c r="W57" s="7"/>
      <c r="X57" s="8"/>
      <c r="Y57" s="11"/>
      <c r="Z57" s="153"/>
      <c r="AA57" s="153"/>
    </row>
    <row r="58" spans="21:27">
      <c r="U58" s="28"/>
      <c r="V58" s="6"/>
      <c r="W58" s="7"/>
      <c r="X58" s="6"/>
      <c r="Y58" s="7"/>
      <c r="Z58" s="153"/>
      <c r="AA58" s="153"/>
    </row>
    <row r="59" spans="21:27">
      <c r="U59" s="28"/>
      <c r="V59" s="197"/>
      <c r="W59" s="198"/>
      <c r="X59" s="6"/>
      <c r="Y59" s="7"/>
      <c r="Z59" s="153"/>
      <c r="AA59" s="153"/>
    </row>
    <row r="60" spans="21:27">
      <c r="U60" s="28"/>
      <c r="V60" s="6"/>
      <c r="W60" s="12"/>
      <c r="X60" s="9"/>
      <c r="Y60" s="7"/>
      <c r="Z60" s="153"/>
      <c r="AA60" s="153"/>
    </row>
    <row r="61" spans="21:27">
      <c r="U61" s="28"/>
      <c r="V61" s="6"/>
      <c r="W61" s="9"/>
      <c r="X61" s="9"/>
      <c r="Y61" s="7"/>
      <c r="Z61" s="153"/>
      <c r="AA61" s="153"/>
    </row>
    <row r="62" spans="21:27">
      <c r="U62" s="28"/>
      <c r="V62" s="6"/>
      <c r="W62" s="199"/>
      <c r="X62" s="199"/>
      <c r="Y62" s="7"/>
      <c r="Z62" s="200" t="str">
        <f>X56</f>
        <v>Dominik Dušek</v>
      </c>
      <c r="AA62" s="201"/>
    </row>
    <row r="63" spans="21:27">
      <c r="U63" s="28"/>
      <c r="V63" s="6"/>
      <c r="W63" s="191"/>
      <c r="X63" s="191"/>
      <c r="Y63" s="7"/>
      <c r="Z63" s="192"/>
      <c r="AA63" s="193"/>
    </row>
    <row r="64" spans="21:27">
      <c r="U64" s="28"/>
      <c r="V64" s="6"/>
      <c r="W64" s="6"/>
      <c r="X64" s="6"/>
      <c r="Y64" s="7"/>
      <c r="Z64" s="155"/>
      <c r="AA64" s="156"/>
    </row>
    <row r="65" spans="21:29">
      <c r="U65" s="28"/>
      <c r="V65" s="197"/>
      <c r="W65" s="197"/>
      <c r="X65" s="6"/>
      <c r="Y65" s="7"/>
      <c r="Z65" s="155"/>
      <c r="AA65" s="156"/>
    </row>
    <row r="66" spans="21:29">
      <c r="U66" s="28"/>
      <c r="V66" s="6"/>
      <c r="W66" s="11"/>
      <c r="X66" s="6"/>
      <c r="Y66" s="7"/>
      <c r="Z66" s="155"/>
      <c r="AA66" s="156"/>
    </row>
    <row r="67" spans="21:29">
      <c r="U67" s="28"/>
      <c r="V67" s="6"/>
      <c r="W67" s="7"/>
      <c r="X67" s="6"/>
      <c r="Y67" s="7"/>
      <c r="Z67" s="155"/>
      <c r="AA67" s="156"/>
    </row>
    <row r="68" spans="21:29">
      <c r="U68" s="28"/>
      <c r="V68" s="6"/>
      <c r="W68" s="22" t="s">
        <v>21</v>
      </c>
      <c r="X68" s="203" t="str">
        <f>L18</f>
        <v>Markéta Horová</v>
      </c>
      <c r="Y68" s="204"/>
      <c r="Z68" s="155"/>
      <c r="AA68" s="156"/>
    </row>
    <row r="69" spans="21:29">
      <c r="U69" s="28"/>
      <c r="V69" s="6"/>
      <c r="W69" s="7"/>
      <c r="X69" s="8"/>
      <c r="Y69" s="12"/>
      <c r="Z69" s="155"/>
      <c r="AA69" s="156"/>
    </row>
    <row r="70" spans="21:29">
      <c r="U70" s="28"/>
      <c r="V70" s="6"/>
      <c r="W70" s="7"/>
      <c r="X70" s="6"/>
      <c r="Y70" s="9"/>
      <c r="Z70" s="155"/>
      <c r="AA70" s="156"/>
    </row>
    <row r="71" spans="21:29">
      <c r="U71" s="144"/>
      <c r="V71" s="197"/>
      <c r="W71" s="198"/>
      <c r="X71" s="6"/>
      <c r="Y71" s="6"/>
      <c r="Z71" s="155"/>
      <c r="AA71" s="156"/>
    </row>
    <row r="72" spans="21:29">
      <c r="U72" s="28"/>
      <c r="Z72" s="157"/>
      <c r="AA72" s="158"/>
    </row>
    <row r="73" spans="21:29">
      <c r="U73" s="28"/>
      <c r="Z73" s="157"/>
      <c r="AA73" s="158"/>
    </row>
    <row r="74" spans="21:29">
      <c r="U74" s="43"/>
      <c r="V74" s="181"/>
      <c r="Y74" s="190" t="str">
        <f>X68</f>
        <v>Markéta Horová</v>
      </c>
      <c r="Z74" s="190"/>
      <c r="AA74" s="158"/>
      <c r="AB74" s="189" t="str">
        <f>Z62</f>
        <v>Dominik Dušek</v>
      </c>
      <c r="AC74" s="190"/>
    </row>
    <row r="75" spans="21:29">
      <c r="U75" s="43"/>
      <c r="V75" s="181"/>
      <c r="Y75" s="184" t="s">
        <v>228</v>
      </c>
      <c r="Z75" s="184"/>
      <c r="AA75" s="158"/>
      <c r="AB75" s="183" t="s">
        <v>229</v>
      </c>
      <c r="AC75" s="184"/>
    </row>
    <row r="76" spans="21:29">
      <c r="U76" s="28"/>
      <c r="Z76" s="157"/>
      <c r="AA76" s="158"/>
    </row>
    <row r="77" spans="21:29">
      <c r="U77" s="28"/>
      <c r="V77" s="195"/>
      <c r="W77" s="195"/>
      <c r="X77" s="6"/>
      <c r="Y77" s="6"/>
      <c r="Z77" s="155"/>
      <c r="AA77" s="156"/>
    </row>
    <row r="78" spans="21:29">
      <c r="U78" s="28"/>
      <c r="V78" s="6"/>
      <c r="W78" s="11"/>
      <c r="X78" s="6"/>
      <c r="Y78" s="6"/>
      <c r="Z78" s="155"/>
      <c r="AA78" s="156"/>
    </row>
    <row r="79" spans="21:29">
      <c r="U79" s="28"/>
      <c r="V79" s="6"/>
      <c r="W79" s="7"/>
      <c r="X79" s="6"/>
      <c r="Y79" s="6"/>
      <c r="Z79" s="155"/>
      <c r="AA79" s="156"/>
    </row>
    <row r="80" spans="21:29">
      <c r="U80" s="28"/>
      <c r="V80" s="6"/>
      <c r="W80" s="22" t="s">
        <v>71</v>
      </c>
      <c r="X80" s="196" t="str">
        <f>L8</f>
        <v>Kristýna Kocmanová</v>
      </c>
      <c r="Y80" s="195"/>
      <c r="Z80" s="155"/>
      <c r="AA80" s="156"/>
    </row>
    <row r="81" spans="21:27">
      <c r="U81" s="28"/>
      <c r="V81" s="6"/>
      <c r="W81" s="7"/>
      <c r="X81" s="8"/>
      <c r="Y81" s="11"/>
      <c r="Z81" s="155"/>
      <c r="AA81" s="156"/>
    </row>
    <row r="82" spans="21:27">
      <c r="U82" s="28"/>
      <c r="V82" s="6"/>
      <c r="W82" s="7"/>
      <c r="X82" s="6"/>
      <c r="Y82" s="7"/>
      <c r="Z82" s="155"/>
      <c r="AA82" s="156"/>
    </row>
    <row r="83" spans="21:27">
      <c r="U83" s="28"/>
      <c r="V83" s="197"/>
      <c r="W83" s="198"/>
      <c r="X83" s="6"/>
      <c r="Y83" s="7"/>
      <c r="Z83" s="155"/>
      <c r="AA83" s="156"/>
    </row>
    <row r="84" spans="21:27">
      <c r="U84" s="28"/>
      <c r="V84" s="6"/>
      <c r="W84" s="12"/>
      <c r="X84" s="9"/>
      <c r="Y84" s="7"/>
      <c r="Z84" s="155"/>
      <c r="AA84" s="156"/>
    </row>
    <row r="85" spans="21:27">
      <c r="U85" s="28"/>
      <c r="V85" s="6"/>
      <c r="W85" s="9"/>
      <c r="X85" s="9"/>
      <c r="Y85" s="7"/>
      <c r="Z85" s="155"/>
      <c r="AA85" s="156"/>
    </row>
    <row r="86" spans="21:27">
      <c r="U86" s="206"/>
      <c r="V86" s="206"/>
      <c r="W86" s="199"/>
      <c r="X86" s="199"/>
      <c r="Y86" s="7"/>
      <c r="Z86" s="200" t="str">
        <f>X92</f>
        <v>Majda Uhlíková</v>
      </c>
      <c r="AA86" s="202"/>
    </row>
    <row r="87" spans="21:27">
      <c r="U87" s="205"/>
      <c r="V87" s="205"/>
      <c r="W87" s="191"/>
      <c r="X87" s="191"/>
      <c r="Y87" s="7"/>
      <c r="Z87" s="192"/>
      <c r="AA87" s="207"/>
    </row>
    <row r="88" spans="21:27">
      <c r="U88" s="28"/>
      <c r="V88" s="6"/>
      <c r="W88" s="6"/>
      <c r="X88" s="6"/>
      <c r="Y88" s="7"/>
      <c r="Z88" s="153"/>
      <c r="AA88" s="153"/>
    </row>
    <row r="89" spans="21:27">
      <c r="U89" s="28"/>
      <c r="V89" s="197"/>
      <c r="W89" s="197"/>
      <c r="X89" s="6"/>
      <c r="Y89" s="7"/>
      <c r="Z89" s="153"/>
      <c r="AA89" s="153"/>
    </row>
    <row r="90" spans="21:27">
      <c r="U90" s="28"/>
      <c r="V90" s="6"/>
      <c r="W90" s="11"/>
      <c r="X90" s="6"/>
      <c r="Y90" s="7"/>
      <c r="Z90" s="153"/>
      <c r="AA90" s="153"/>
    </row>
    <row r="91" spans="21:27">
      <c r="U91" s="28"/>
      <c r="V91" s="6"/>
      <c r="W91" s="7"/>
      <c r="X91" s="6"/>
      <c r="Y91" s="7"/>
      <c r="Z91" s="153"/>
      <c r="AA91" s="153"/>
    </row>
    <row r="92" spans="21:27">
      <c r="U92" s="28"/>
      <c r="V92" s="6"/>
      <c r="W92" s="22" t="s">
        <v>23</v>
      </c>
      <c r="X92" s="203" t="str">
        <f>L19</f>
        <v>Majda Uhlíková</v>
      </c>
      <c r="Y92" s="204"/>
      <c r="Z92" s="153"/>
      <c r="AA92" s="153"/>
    </row>
    <row r="93" spans="21:27">
      <c r="U93" s="28"/>
      <c r="V93" s="6"/>
      <c r="W93" s="7"/>
      <c r="X93" s="8"/>
      <c r="Y93" s="12"/>
      <c r="Z93" s="153"/>
      <c r="AA93" s="153"/>
    </row>
    <row r="94" spans="21:27">
      <c r="U94" s="28"/>
      <c r="V94" s="6"/>
      <c r="W94" s="7"/>
      <c r="X94" s="6"/>
      <c r="Y94" s="9"/>
      <c r="Z94" s="153"/>
      <c r="AA94" s="153"/>
    </row>
    <row r="95" spans="21:27">
      <c r="U95" s="28"/>
      <c r="V95" s="197"/>
      <c r="W95" s="198"/>
      <c r="X95" s="6"/>
      <c r="Y95" s="6"/>
      <c r="Z95" s="153"/>
      <c r="AA95" s="153"/>
    </row>
  </sheetData>
  <mergeCells count="62">
    <mergeCell ref="V89:W89"/>
    <mergeCell ref="X92:Y92"/>
    <mergeCell ref="V95:W95"/>
    <mergeCell ref="U86:V86"/>
    <mergeCell ref="W86:X86"/>
    <mergeCell ref="Z86:AA86"/>
    <mergeCell ref="U87:V87"/>
    <mergeCell ref="W87:X87"/>
    <mergeCell ref="Z87:AA87"/>
    <mergeCell ref="V65:W65"/>
    <mergeCell ref="X68:Y68"/>
    <mergeCell ref="V71:W71"/>
    <mergeCell ref="Y74:Z74"/>
    <mergeCell ref="V77:W77"/>
    <mergeCell ref="X80:Y80"/>
    <mergeCell ref="V83:W83"/>
    <mergeCell ref="AB74:AC74"/>
    <mergeCell ref="Y75:Z75"/>
    <mergeCell ref="AB75:AC75"/>
    <mergeCell ref="X56:Y56"/>
    <mergeCell ref="V59:W59"/>
    <mergeCell ref="W62:X62"/>
    <mergeCell ref="Z62:AA62"/>
    <mergeCell ref="W63:X63"/>
    <mergeCell ref="Z63:AA63"/>
    <mergeCell ref="M15:O15"/>
    <mergeCell ref="V16:W16"/>
    <mergeCell ref="X19:Y19"/>
    <mergeCell ref="U26:V26"/>
    <mergeCell ref="Y26:Z26"/>
    <mergeCell ref="V22:W22"/>
    <mergeCell ref="U25:V25"/>
    <mergeCell ref="Y25:Z25"/>
    <mergeCell ref="Z13:AA13"/>
    <mergeCell ref="V53:W53"/>
    <mergeCell ref="X31:Y31"/>
    <mergeCell ref="V34:W34"/>
    <mergeCell ref="W37:X37"/>
    <mergeCell ref="Z37:AA37"/>
    <mergeCell ref="Y52:AA52"/>
    <mergeCell ref="V28:W28"/>
    <mergeCell ref="W38:X38"/>
    <mergeCell ref="Z38:AA38"/>
    <mergeCell ref="V40:W40"/>
    <mergeCell ref="X43:Y43"/>
    <mergeCell ref="V46:W46"/>
    <mergeCell ref="Y3:AA3"/>
    <mergeCell ref="AB26:AC26"/>
    <mergeCell ref="B1:D1"/>
    <mergeCell ref="B3:D3"/>
    <mergeCell ref="E3:G3"/>
    <mergeCell ref="H3:J3"/>
    <mergeCell ref="M3:O3"/>
    <mergeCell ref="AB25:AC25"/>
    <mergeCell ref="M14:O14"/>
    <mergeCell ref="W14:X14"/>
    <mergeCell ref="Z14:AA14"/>
    <mergeCell ref="M4:O4"/>
    <mergeCell ref="V4:W4"/>
    <mergeCell ref="X7:Y7"/>
    <mergeCell ref="V10:W10"/>
    <mergeCell ref="W13:X13"/>
  </mergeCells>
  <conditionalFormatting sqref="V4 V10">
    <cfRule type="expression" dxfId="439" priority="31" stopIfTrue="1">
      <formula>OR(AND(V4&lt;&gt;"Bye",V5="Bye"),W4=$G$5)</formula>
    </cfRule>
    <cfRule type="expression" dxfId="438" priority="32" stopIfTrue="1">
      <formula>W5=$G$5</formula>
    </cfRule>
  </conditionalFormatting>
  <conditionalFormatting sqref="V5 V11">
    <cfRule type="expression" dxfId="437" priority="29" stopIfTrue="1">
      <formula>OR(AND(V5&lt;&gt;"Bye",V4="Bye"),W5=$G$5)</formula>
    </cfRule>
    <cfRule type="expression" dxfId="436" priority="30" stopIfTrue="1">
      <formula>W4=$G$5</formula>
    </cfRule>
  </conditionalFormatting>
  <conditionalFormatting sqref="V17 V23 V29 V35">
    <cfRule type="expression" dxfId="435" priority="27" stopIfTrue="1">
      <formula>OR(AND(V17&lt;&gt;"Bye",V18="Bye"),W17=$G$5)</formula>
    </cfRule>
    <cfRule type="expression" dxfId="434" priority="28" stopIfTrue="1">
      <formula>W18=$G$5</formula>
    </cfRule>
  </conditionalFormatting>
  <conditionalFormatting sqref="V18 V24 V30">
    <cfRule type="expression" dxfId="433" priority="25" stopIfTrue="1">
      <formula>OR(AND(V18&lt;&gt;"Bye",V17="Bye"),W18=$G$5)</formula>
    </cfRule>
    <cfRule type="expression" dxfId="432" priority="26" stopIfTrue="1">
      <formula>W17=$G$5</formula>
    </cfRule>
  </conditionalFormatting>
  <conditionalFormatting sqref="V42 V48 V54 V60">
    <cfRule type="expression" dxfId="431" priority="23" stopIfTrue="1">
      <formula>OR(AND(V42&lt;&gt;"Bye",V43="Bye"),W42=$G$5)</formula>
    </cfRule>
    <cfRule type="expression" dxfId="430" priority="24" stopIfTrue="1">
      <formula>W43=$G$5</formula>
    </cfRule>
  </conditionalFormatting>
  <conditionalFormatting sqref="V43 V49 V55">
    <cfRule type="expression" dxfId="429" priority="21" stopIfTrue="1">
      <formula>OR(AND(V43&lt;&gt;"Bye",V42="Bye"),W43=$G$5)</formula>
    </cfRule>
    <cfRule type="expression" dxfId="428" priority="22" stopIfTrue="1">
      <formula>W42=$G$5</formula>
    </cfRule>
  </conditionalFormatting>
  <conditionalFormatting sqref="V66 V72 V78 V84">
    <cfRule type="expression" dxfId="427" priority="19" stopIfTrue="1">
      <formula>OR(AND(V66&lt;&gt;"Bye",V67="Bye"),W66=$G$5)</formula>
    </cfRule>
    <cfRule type="expression" dxfId="426" priority="20" stopIfTrue="1">
      <formula>W67=$G$5</formula>
    </cfRule>
  </conditionalFormatting>
  <conditionalFormatting sqref="V67 V73 V79">
    <cfRule type="expression" dxfId="425" priority="17" stopIfTrue="1">
      <formula>OR(AND(V67&lt;&gt;"Bye",V66="Bye"),W67=$G$5)</formula>
    </cfRule>
    <cfRule type="expression" dxfId="424" priority="18" stopIfTrue="1">
      <formula>W66=$G$5</formula>
    </cfRule>
  </conditionalFormatting>
  <conditionalFormatting sqref="V4 V10 V16 V22">
    <cfRule type="expression" dxfId="423" priority="15" stopIfTrue="1">
      <formula>OR(AND(V4&lt;&gt;"Bye",V5="Bye"),W4=$G$5)</formula>
    </cfRule>
    <cfRule type="expression" dxfId="422" priority="16" stopIfTrue="1">
      <formula>W5=$G$5</formula>
    </cfRule>
  </conditionalFormatting>
  <conditionalFormatting sqref="V5 V11 V17">
    <cfRule type="expression" dxfId="421" priority="13" stopIfTrue="1">
      <formula>OR(AND(V5&lt;&gt;"Bye",V4="Bye"),W5=$G$5)</formula>
    </cfRule>
    <cfRule type="expression" dxfId="420" priority="14" stopIfTrue="1">
      <formula>W4=$G$5</formula>
    </cfRule>
  </conditionalFormatting>
  <conditionalFormatting sqref="V28 V34 V40 V46">
    <cfRule type="expression" dxfId="419" priority="11" stopIfTrue="1">
      <formula>OR(AND(V28&lt;&gt;"Bye",V29="Bye"),W28=$G$5)</formula>
    </cfRule>
    <cfRule type="expression" dxfId="418" priority="12" stopIfTrue="1">
      <formula>W29=$G$5</formula>
    </cfRule>
  </conditionalFormatting>
  <conditionalFormatting sqref="V29 V35 V41">
    <cfRule type="expression" dxfId="417" priority="9" stopIfTrue="1">
      <formula>OR(AND(V29&lt;&gt;"Bye",V28="Bye"),W29=$G$5)</formula>
    </cfRule>
    <cfRule type="expression" dxfId="416" priority="10" stopIfTrue="1">
      <formula>W28=$G$5</formula>
    </cfRule>
  </conditionalFormatting>
  <conditionalFormatting sqref="V53 V59 V65 V71">
    <cfRule type="expression" dxfId="415" priority="7" stopIfTrue="1">
      <formula>OR(AND(V53&lt;&gt;"Bye",V54="Bye"),W53=$G$5)</formula>
    </cfRule>
    <cfRule type="expression" dxfId="414" priority="8" stopIfTrue="1">
      <formula>W54=$G$5</formula>
    </cfRule>
  </conditionalFormatting>
  <conditionalFormatting sqref="V54 V60 V66">
    <cfRule type="expression" dxfId="413" priority="5" stopIfTrue="1">
      <formula>OR(AND(V54&lt;&gt;"Bye",V53="Bye"),W54=$G$5)</formula>
    </cfRule>
    <cfRule type="expression" dxfId="412" priority="6" stopIfTrue="1">
      <formula>W53=$G$5</formula>
    </cfRule>
  </conditionalFormatting>
  <conditionalFormatting sqref="V77 V83 V89 V95">
    <cfRule type="expression" dxfId="411" priority="3" stopIfTrue="1">
      <formula>OR(AND(V77&lt;&gt;"Bye",V78="Bye"),W77=$G$5)</formula>
    </cfRule>
    <cfRule type="expression" dxfId="410" priority="4" stopIfTrue="1">
      <formula>W78=$G$5</formula>
    </cfRule>
  </conditionalFormatting>
  <conditionalFormatting sqref="V78 V84 V90">
    <cfRule type="expression" dxfId="409" priority="1" stopIfTrue="1">
      <formula>OR(AND(V78&lt;&gt;"Bye",V77="Bye"),W78=$G$5)</formula>
    </cfRule>
    <cfRule type="expression" dxfId="408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scale="37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workbookViewId="0">
      <selection activeCell="AB26" sqref="AB26:AC26"/>
    </sheetView>
  </sheetViews>
  <sheetFormatPr defaultRowHeight="15"/>
  <cols>
    <col min="1" max="1" width="9.140625" style="87"/>
    <col min="2" max="2" width="20.85546875" style="44" customWidth="1"/>
    <col min="3" max="3" width="1.7109375" style="44" customWidth="1"/>
    <col min="4" max="4" width="20.5703125" style="44" customWidth="1"/>
    <col min="5" max="5" width="5.5703125" style="44" customWidth="1"/>
    <col min="6" max="6" width="1.7109375" style="44" customWidth="1"/>
    <col min="7" max="7" width="5.5703125" style="44" customWidth="1"/>
    <col min="8" max="8" width="5.42578125" style="44" customWidth="1"/>
    <col min="9" max="9" width="1.7109375" style="44" customWidth="1"/>
    <col min="10" max="10" width="5.7109375" style="44" customWidth="1"/>
    <col min="11" max="11" width="9.140625" style="44"/>
    <col min="12" max="12" width="20.7109375" style="44" customWidth="1"/>
    <col min="13" max="13" width="5.7109375" style="44" customWidth="1"/>
    <col min="14" max="14" width="1.7109375" style="44" customWidth="1"/>
    <col min="15" max="15" width="5.7109375" style="44" customWidth="1"/>
    <col min="16" max="16" width="3.7109375" style="44" customWidth="1"/>
    <col min="17" max="17" width="6.7109375" style="44" customWidth="1"/>
    <col min="18" max="18" width="6.42578125" style="44" customWidth="1"/>
    <col min="19" max="23" width="9.140625" style="44"/>
    <col min="24" max="25" width="9.140625" style="146"/>
    <col min="26" max="16384" width="9.140625" style="44"/>
  </cols>
  <sheetData>
    <row r="1" spans="1:29" ht="21">
      <c r="A1" s="88"/>
      <c r="B1" s="185" t="s">
        <v>105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9">
      <c r="C2" s="87"/>
      <c r="E2" s="90"/>
      <c r="F2" s="90"/>
      <c r="G2" s="90"/>
      <c r="H2" s="90"/>
      <c r="I2" s="90"/>
      <c r="J2" s="90"/>
      <c r="K2" s="54"/>
      <c r="L2" s="55"/>
      <c r="M2" s="90"/>
      <c r="N2" s="90"/>
      <c r="O2" s="90"/>
      <c r="P2" s="90"/>
      <c r="Q2" s="90"/>
      <c r="R2" s="90"/>
      <c r="S2" s="90"/>
      <c r="Y2" s="186" t="s">
        <v>106</v>
      </c>
      <c r="Z2" s="186"/>
      <c r="AA2" s="186"/>
    </row>
    <row r="3" spans="1:29"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90"/>
      <c r="Q3" s="90"/>
      <c r="R3" s="90"/>
      <c r="S3" s="90"/>
    </row>
    <row r="4" spans="1:29" ht="15.75">
      <c r="A4" s="89" t="s">
        <v>0</v>
      </c>
      <c r="B4" s="46" t="s">
        <v>1</v>
      </c>
      <c r="C4" s="89" t="s">
        <v>3</v>
      </c>
      <c r="D4" s="46" t="s">
        <v>2</v>
      </c>
      <c r="E4" s="91" t="s">
        <v>1</v>
      </c>
      <c r="F4" s="91" t="s">
        <v>5</v>
      </c>
      <c r="G4" s="91" t="s">
        <v>2</v>
      </c>
      <c r="H4" s="91" t="s">
        <v>1</v>
      </c>
      <c r="I4" s="91" t="s">
        <v>5</v>
      </c>
      <c r="J4" s="91" t="s">
        <v>2</v>
      </c>
      <c r="K4" s="54"/>
      <c r="L4" s="91" t="s">
        <v>9</v>
      </c>
      <c r="M4" s="194" t="s">
        <v>10</v>
      </c>
      <c r="N4" s="194"/>
      <c r="O4" s="194"/>
      <c r="P4" s="56" t="s">
        <v>11</v>
      </c>
      <c r="Q4" s="91" t="s">
        <v>12</v>
      </c>
      <c r="R4" s="91" t="s">
        <v>13</v>
      </c>
      <c r="S4" s="91" t="s">
        <v>0</v>
      </c>
      <c r="U4" s="87"/>
      <c r="V4" s="240"/>
      <c r="W4" s="240"/>
      <c r="X4" s="147"/>
      <c r="Y4" s="147"/>
      <c r="Z4" s="37"/>
      <c r="AA4" s="37"/>
      <c r="AB4" s="38"/>
      <c r="AC4" s="38"/>
    </row>
    <row r="5" spans="1:29" ht="15.75">
      <c r="A5" s="87">
        <v>21</v>
      </c>
      <c r="B5" s="46" t="str">
        <f>L5</f>
        <v>Magdalena Tyrmerová</v>
      </c>
      <c r="C5" s="89" t="s">
        <v>3</v>
      </c>
      <c r="D5" s="46" t="str">
        <f>L8</f>
        <v>Klára Šilhavá</v>
      </c>
      <c r="E5" s="91">
        <v>2</v>
      </c>
      <c r="F5" s="91" t="s">
        <v>5</v>
      </c>
      <c r="G5" s="91">
        <v>0</v>
      </c>
      <c r="H5" s="91">
        <v>22</v>
      </c>
      <c r="I5" s="91" t="s">
        <v>5</v>
      </c>
      <c r="J5" s="91">
        <v>10</v>
      </c>
      <c r="K5" s="54"/>
      <c r="L5" s="72" t="s">
        <v>108</v>
      </c>
      <c r="M5" s="91">
        <f>SUM(H5,H8,J10)</f>
        <v>54</v>
      </c>
      <c r="N5" s="90" t="s">
        <v>5</v>
      </c>
      <c r="O5" s="91">
        <f>SUM(J5,J8,H10)</f>
        <v>42</v>
      </c>
      <c r="P5" s="91">
        <f>M5-O5</f>
        <v>12</v>
      </c>
      <c r="Q5" s="91">
        <f>SUM(E5,E8,G10)</f>
        <v>4</v>
      </c>
      <c r="R5" s="91">
        <f>Q5+(P5/100)</f>
        <v>4.12</v>
      </c>
      <c r="S5" s="91">
        <f>RANK(R5,$R$5:$R$8,0)</f>
        <v>2</v>
      </c>
      <c r="U5" s="87"/>
      <c r="V5" s="48"/>
      <c r="W5" s="49"/>
      <c r="X5" s="147"/>
      <c r="Y5" s="147"/>
      <c r="Z5" s="37"/>
      <c r="AA5" s="37"/>
      <c r="AB5" s="38"/>
      <c r="AC5" s="38"/>
    </row>
    <row r="6" spans="1:29" ht="15.75">
      <c r="A6" s="87">
        <v>22</v>
      </c>
      <c r="B6" s="46" t="str">
        <f>L6</f>
        <v>Julie Skřivanová</v>
      </c>
      <c r="C6" s="89" t="s">
        <v>3</v>
      </c>
      <c r="D6" s="46" t="str">
        <f>L7</f>
        <v>Karolína Ledvinková</v>
      </c>
      <c r="E6" s="91">
        <v>2</v>
      </c>
      <c r="F6" s="91" t="s">
        <v>5</v>
      </c>
      <c r="G6" s="91">
        <v>0</v>
      </c>
      <c r="H6" s="91">
        <v>22</v>
      </c>
      <c r="I6" s="91" t="s">
        <v>5</v>
      </c>
      <c r="J6" s="91">
        <v>8</v>
      </c>
      <c r="K6" s="54"/>
      <c r="L6" s="65" t="s">
        <v>111</v>
      </c>
      <c r="M6" s="91">
        <f>SUM(H6,J8,H9)</f>
        <v>64</v>
      </c>
      <c r="N6" s="91" t="s">
        <v>5</v>
      </c>
      <c r="O6" s="91">
        <f>SUM(J6,H8,J9)</f>
        <v>28</v>
      </c>
      <c r="P6" s="91">
        <f t="shared" ref="P6:P8" si="0">M6-O6</f>
        <v>36</v>
      </c>
      <c r="Q6" s="91">
        <f>SUM(E6,G8,E9)</f>
        <v>5</v>
      </c>
      <c r="R6" s="91">
        <f t="shared" ref="R6:R8" si="1">Q6+(P6/100)</f>
        <v>5.36</v>
      </c>
      <c r="S6" s="91">
        <f t="shared" ref="S6:S8" si="2">RANK(R6,$R$5:$R$8,0)</f>
        <v>1</v>
      </c>
      <c r="U6" s="87"/>
      <c r="V6" s="48"/>
      <c r="W6" s="50"/>
      <c r="X6" s="147"/>
      <c r="Y6" s="147"/>
      <c r="Z6" s="37"/>
      <c r="AA6" s="37"/>
      <c r="AB6" s="38"/>
      <c r="AC6" s="38"/>
    </row>
    <row r="7" spans="1:29" ht="15.75">
      <c r="A7" s="87">
        <v>81</v>
      </c>
      <c r="B7" s="46" t="str">
        <f>L8</f>
        <v>Klára Šilhavá</v>
      </c>
      <c r="C7" s="89" t="s">
        <v>3</v>
      </c>
      <c r="D7" s="46" t="str">
        <f>L7</f>
        <v>Karolína Ledvinková</v>
      </c>
      <c r="E7" s="91">
        <v>1</v>
      </c>
      <c r="F7" s="91" t="s">
        <v>5</v>
      </c>
      <c r="G7" s="91">
        <v>1</v>
      </c>
      <c r="H7" s="91">
        <v>20</v>
      </c>
      <c r="I7" s="91" t="s">
        <v>5</v>
      </c>
      <c r="J7" s="91">
        <v>18</v>
      </c>
      <c r="K7" s="54"/>
      <c r="L7" s="66" t="s">
        <v>113</v>
      </c>
      <c r="M7" s="91">
        <f>SUM(J6,J7,H10)</f>
        <v>38</v>
      </c>
      <c r="N7" s="91" t="s">
        <v>5</v>
      </c>
      <c r="O7" s="91">
        <f>SUM(H6,H7,J10)</f>
        <v>61</v>
      </c>
      <c r="P7" s="91">
        <f t="shared" si="0"/>
        <v>-23</v>
      </c>
      <c r="Q7" s="91">
        <f>SUM(G6,G7,E10)</f>
        <v>2</v>
      </c>
      <c r="R7" s="91">
        <f t="shared" si="1"/>
        <v>1.77</v>
      </c>
      <c r="S7" s="91">
        <f t="shared" si="2"/>
        <v>3</v>
      </c>
      <c r="U7" s="87"/>
      <c r="V7" s="48"/>
      <c r="W7" s="57" t="s">
        <v>16</v>
      </c>
      <c r="X7" s="214" t="str">
        <f>L6</f>
        <v>Julie Skřivanová</v>
      </c>
      <c r="Y7" s="211"/>
      <c r="Z7" s="37"/>
      <c r="AA7" s="37"/>
      <c r="AB7" s="38"/>
      <c r="AC7" s="38"/>
    </row>
    <row r="8" spans="1:29" ht="15.75">
      <c r="A8" s="87">
        <v>82</v>
      </c>
      <c r="B8" s="46" t="str">
        <f>L5</f>
        <v>Magdalena Tyrmerová</v>
      </c>
      <c r="C8" s="89" t="s">
        <v>3</v>
      </c>
      <c r="D8" s="46" t="str">
        <f>L6</f>
        <v>Julie Skřivanová</v>
      </c>
      <c r="E8" s="91">
        <v>1</v>
      </c>
      <c r="F8" s="91" t="s">
        <v>5</v>
      </c>
      <c r="G8" s="91">
        <v>1</v>
      </c>
      <c r="H8" s="91">
        <v>13</v>
      </c>
      <c r="I8" s="91" t="s">
        <v>5</v>
      </c>
      <c r="J8" s="91">
        <v>20</v>
      </c>
      <c r="K8" s="54"/>
      <c r="L8" s="65" t="s">
        <v>114</v>
      </c>
      <c r="M8" s="91">
        <f>SUM(J5,H7,J9)</f>
        <v>37</v>
      </c>
      <c r="N8" s="91" t="s">
        <v>5</v>
      </c>
      <c r="O8" s="91">
        <f>SUM(H5,J7,H9)</f>
        <v>62</v>
      </c>
      <c r="P8" s="91">
        <f t="shared" si="0"/>
        <v>-25</v>
      </c>
      <c r="Q8" s="91">
        <f>SUM(G5,E7,G9)</f>
        <v>1</v>
      </c>
      <c r="R8" s="91">
        <f t="shared" si="1"/>
        <v>0.75</v>
      </c>
      <c r="S8" s="91">
        <f t="shared" si="2"/>
        <v>4</v>
      </c>
      <c r="U8" s="87"/>
      <c r="V8" s="48"/>
      <c r="W8" s="50"/>
      <c r="X8" s="148"/>
      <c r="Y8" s="149"/>
      <c r="Z8" s="37"/>
      <c r="AA8" s="37"/>
      <c r="AB8" s="38"/>
      <c r="AC8" s="38"/>
    </row>
    <row r="9" spans="1:29" ht="15.75">
      <c r="A9" s="87">
        <v>139</v>
      </c>
      <c r="B9" s="46" t="str">
        <f>L6</f>
        <v>Julie Skřivanová</v>
      </c>
      <c r="C9" s="89" t="s">
        <v>3</v>
      </c>
      <c r="D9" s="46" t="str">
        <f>L8</f>
        <v>Klára Šilhavá</v>
      </c>
      <c r="E9" s="91">
        <v>2</v>
      </c>
      <c r="F9" s="91" t="s">
        <v>5</v>
      </c>
      <c r="G9" s="91">
        <v>0</v>
      </c>
      <c r="H9" s="91">
        <v>22</v>
      </c>
      <c r="I9" s="91" t="s">
        <v>5</v>
      </c>
      <c r="J9" s="91">
        <v>7</v>
      </c>
      <c r="K9" s="54"/>
      <c r="L9" s="55"/>
      <c r="M9" s="35">
        <f>SUM(M5:M8)</f>
        <v>193</v>
      </c>
      <c r="N9" s="36">
        <f>M9-O9</f>
        <v>0</v>
      </c>
      <c r="O9" s="35">
        <f>SUM(O5:O8)</f>
        <v>193</v>
      </c>
      <c r="P9" s="90"/>
      <c r="Q9" s="90"/>
      <c r="R9" s="90"/>
      <c r="S9" s="90"/>
      <c r="U9" s="87"/>
      <c r="V9" s="48"/>
      <c r="W9" s="50"/>
      <c r="X9" s="147"/>
      <c r="Y9" s="150"/>
      <c r="Z9" s="37"/>
      <c r="AA9" s="37"/>
      <c r="AB9" s="38"/>
      <c r="AC9" s="38"/>
    </row>
    <row r="10" spans="1:29" ht="15.75">
      <c r="A10" s="87">
        <v>140</v>
      </c>
      <c r="B10" s="46" t="str">
        <f>L7</f>
        <v>Karolína Ledvinková</v>
      </c>
      <c r="C10" s="89" t="s">
        <v>3</v>
      </c>
      <c r="D10" s="46" t="str">
        <f>L5</f>
        <v>Magdalena Tyrmerová</v>
      </c>
      <c r="E10" s="91">
        <v>1</v>
      </c>
      <c r="F10" s="91" t="s">
        <v>5</v>
      </c>
      <c r="G10" s="91">
        <v>1</v>
      </c>
      <c r="H10" s="91">
        <v>12</v>
      </c>
      <c r="I10" s="91" t="s">
        <v>5</v>
      </c>
      <c r="J10" s="91">
        <v>19</v>
      </c>
      <c r="K10" s="54"/>
      <c r="L10" s="55"/>
      <c r="M10" s="90"/>
      <c r="N10" s="90"/>
      <c r="O10" s="90"/>
      <c r="P10" s="90"/>
      <c r="Q10" s="90"/>
      <c r="R10" s="90"/>
      <c r="S10" s="90"/>
      <c r="U10" s="87"/>
      <c r="V10" s="237"/>
      <c r="W10" s="239"/>
      <c r="X10" s="147"/>
      <c r="Y10" s="150"/>
      <c r="Z10" s="37"/>
      <c r="AA10" s="37"/>
      <c r="AB10" s="38"/>
      <c r="AC10" s="38"/>
    </row>
    <row r="11" spans="1:29" ht="15.75">
      <c r="B11" s="46"/>
      <c r="C11" s="89"/>
      <c r="D11" s="46"/>
      <c r="E11" s="91"/>
      <c r="F11" s="91"/>
      <c r="G11" s="91"/>
      <c r="H11" s="91"/>
      <c r="I11" s="91"/>
      <c r="J11" s="91"/>
      <c r="K11" s="54"/>
      <c r="L11" s="55"/>
      <c r="M11" s="90"/>
      <c r="N11" s="90"/>
      <c r="O11" s="90"/>
      <c r="P11" s="90"/>
      <c r="Q11" s="90"/>
      <c r="R11" s="90"/>
      <c r="S11" s="90"/>
      <c r="U11" s="87"/>
      <c r="V11" s="48"/>
      <c r="W11" s="52"/>
      <c r="X11" s="151"/>
      <c r="Y11" s="150"/>
      <c r="Z11" s="37"/>
      <c r="AA11" s="37"/>
      <c r="AB11" s="38"/>
      <c r="AC11" s="38"/>
    </row>
    <row r="12" spans="1:29" ht="15.75">
      <c r="B12" s="46"/>
      <c r="C12" s="89"/>
      <c r="D12" s="46"/>
      <c r="E12" s="91"/>
      <c r="F12" s="91"/>
      <c r="G12" s="91"/>
      <c r="H12" s="91"/>
      <c r="I12" s="91"/>
      <c r="J12" s="91"/>
      <c r="K12" s="54"/>
      <c r="L12" s="33" t="s">
        <v>14</v>
      </c>
      <c r="M12" s="188"/>
      <c r="N12" s="188"/>
      <c r="O12" s="188"/>
      <c r="P12" s="90"/>
      <c r="Q12" s="90"/>
      <c r="R12" s="90"/>
      <c r="S12" s="90"/>
      <c r="U12" s="87"/>
      <c r="V12" s="48"/>
      <c r="W12" s="53"/>
      <c r="X12" s="151"/>
      <c r="Y12" s="150"/>
      <c r="Z12" s="37"/>
      <c r="AA12" s="37"/>
      <c r="AB12" s="38"/>
      <c r="AC12" s="38"/>
    </row>
    <row r="13" spans="1:29" ht="15.75">
      <c r="B13" s="46"/>
      <c r="C13" s="89"/>
      <c r="D13" s="46"/>
      <c r="E13" s="91"/>
      <c r="F13" s="91"/>
      <c r="G13" s="91"/>
      <c r="H13" s="91"/>
      <c r="I13" s="91"/>
      <c r="J13" s="91"/>
      <c r="K13" s="54"/>
      <c r="L13" s="91" t="s">
        <v>9</v>
      </c>
      <c r="M13" s="194" t="s">
        <v>10</v>
      </c>
      <c r="N13" s="194"/>
      <c r="O13" s="194"/>
      <c r="P13" s="56" t="s">
        <v>11</v>
      </c>
      <c r="Q13" s="91" t="s">
        <v>12</v>
      </c>
      <c r="R13" s="91" t="s">
        <v>13</v>
      </c>
      <c r="S13" s="91" t="s">
        <v>0</v>
      </c>
      <c r="U13" s="206"/>
      <c r="V13" s="206"/>
      <c r="W13" s="234"/>
      <c r="X13" s="234"/>
      <c r="Y13" s="150"/>
      <c r="Z13" s="214" t="str">
        <f>X7</f>
        <v>Julie Skřivanová</v>
      </c>
      <c r="AA13" s="211"/>
      <c r="AB13" s="38"/>
      <c r="AC13" s="38"/>
    </row>
    <row r="14" spans="1:29" ht="15.75">
      <c r="A14" s="87">
        <v>23</v>
      </c>
      <c r="B14" s="46" t="str">
        <f>L14</f>
        <v>Kateřina Pokorná</v>
      </c>
      <c r="C14" s="89" t="s">
        <v>3</v>
      </c>
      <c r="D14" s="46" t="str">
        <f>L17</f>
        <v>Natálka Raithelová</v>
      </c>
      <c r="E14" s="91">
        <v>2</v>
      </c>
      <c r="F14" s="91" t="s">
        <v>5</v>
      </c>
      <c r="G14" s="91">
        <v>0</v>
      </c>
      <c r="H14" s="91">
        <v>22</v>
      </c>
      <c r="I14" s="124" t="s">
        <v>5</v>
      </c>
      <c r="J14" s="91">
        <v>11</v>
      </c>
      <c r="K14" s="54"/>
      <c r="L14" s="64" t="s">
        <v>109</v>
      </c>
      <c r="M14" s="91">
        <f>SUM(H14,H17,J19)</f>
        <v>51</v>
      </c>
      <c r="N14" s="90" t="s">
        <v>5</v>
      </c>
      <c r="O14" s="91">
        <f>SUM(J14,J17,H19)</f>
        <v>47</v>
      </c>
      <c r="P14" s="91">
        <f>M14-O14</f>
        <v>4</v>
      </c>
      <c r="Q14" s="91">
        <f>SUM(E14,E17,G19)</f>
        <v>3</v>
      </c>
      <c r="R14" s="91">
        <f>Q14+(P14/100)</f>
        <v>3.04</v>
      </c>
      <c r="S14" s="91">
        <f>RANK(R14,$R$14:$R$17,0)</f>
        <v>2</v>
      </c>
      <c r="U14" s="222"/>
      <c r="V14" s="222"/>
      <c r="W14" s="235"/>
      <c r="X14" s="235"/>
      <c r="Y14" s="150"/>
      <c r="Z14" s="229"/>
      <c r="AA14" s="230"/>
      <c r="AB14" s="38"/>
      <c r="AC14" s="38"/>
    </row>
    <row r="15" spans="1:29" ht="15.75">
      <c r="A15" s="87">
        <v>24</v>
      </c>
      <c r="B15" s="46" t="str">
        <f>L15</f>
        <v>Martina Ševčíková</v>
      </c>
      <c r="C15" s="89" t="s">
        <v>3</v>
      </c>
      <c r="D15" s="46" t="str">
        <f>L16</f>
        <v>Olga Soukupová</v>
      </c>
      <c r="E15" s="91">
        <v>2</v>
      </c>
      <c r="F15" s="91" t="s">
        <v>5</v>
      </c>
      <c r="G15" s="91">
        <v>0</v>
      </c>
      <c r="H15" s="91">
        <v>22</v>
      </c>
      <c r="I15" s="91" t="s">
        <v>5</v>
      </c>
      <c r="J15" s="91">
        <v>12</v>
      </c>
      <c r="K15" s="54"/>
      <c r="L15" s="77" t="s">
        <v>110</v>
      </c>
      <c r="M15" s="91">
        <f>SUM(H15,J17,H18)</f>
        <v>66</v>
      </c>
      <c r="N15" s="91" t="s">
        <v>5</v>
      </c>
      <c r="O15" s="91">
        <f>SUM(J15,H17,J18)</f>
        <v>27</v>
      </c>
      <c r="P15" s="91">
        <f t="shared" ref="P15:P17" si="3">M15-O15</f>
        <v>39</v>
      </c>
      <c r="Q15" s="91">
        <f>SUM(E15,G17,E18)</f>
        <v>6</v>
      </c>
      <c r="R15" s="91">
        <f t="shared" ref="R15:R17" si="4">Q15+(P15/100)</f>
        <v>6.39</v>
      </c>
      <c r="S15" s="91">
        <f t="shared" ref="S15:S17" si="5">RANK(R15,$R$14:$R$17,0)</f>
        <v>1</v>
      </c>
      <c r="U15" s="87"/>
      <c r="V15" s="48"/>
      <c r="W15" s="48"/>
      <c r="X15" s="147"/>
      <c r="Y15" s="150"/>
      <c r="Z15" s="39"/>
      <c r="AA15" s="40"/>
      <c r="AB15" s="38"/>
      <c r="AC15" s="38"/>
    </row>
    <row r="16" spans="1:29" ht="15.75">
      <c r="A16" s="87">
        <v>83</v>
      </c>
      <c r="B16" s="46" t="str">
        <f>L17</f>
        <v>Natálka Raithelová</v>
      </c>
      <c r="C16" s="89" t="s">
        <v>3</v>
      </c>
      <c r="D16" s="46" t="str">
        <f>L16</f>
        <v>Olga Soukupová</v>
      </c>
      <c r="E16" s="91">
        <v>0</v>
      </c>
      <c r="F16" s="91" t="s">
        <v>5</v>
      </c>
      <c r="G16" s="91">
        <v>2</v>
      </c>
      <c r="H16" s="91">
        <v>11</v>
      </c>
      <c r="I16" s="91" t="s">
        <v>5</v>
      </c>
      <c r="J16" s="91">
        <v>22</v>
      </c>
      <c r="K16" s="54"/>
      <c r="L16" s="65" t="s">
        <v>112</v>
      </c>
      <c r="M16" s="91">
        <f>SUM(J15,J16,H19)</f>
        <v>48</v>
      </c>
      <c r="N16" s="91" t="s">
        <v>5</v>
      </c>
      <c r="O16" s="91">
        <f>SUM(H15,H16,J19)</f>
        <v>53</v>
      </c>
      <c r="P16" s="91">
        <f t="shared" si="3"/>
        <v>-5</v>
      </c>
      <c r="Q16" s="91">
        <f>SUM(G15,G16,E19)</f>
        <v>3</v>
      </c>
      <c r="R16" s="91">
        <f t="shared" si="4"/>
        <v>2.95</v>
      </c>
      <c r="S16" s="91">
        <f t="shared" si="5"/>
        <v>3</v>
      </c>
      <c r="U16" s="87"/>
      <c r="V16" s="237"/>
      <c r="W16" s="237"/>
      <c r="X16" s="147"/>
      <c r="Y16" s="150"/>
      <c r="Z16" s="39"/>
      <c r="AA16" s="40"/>
      <c r="AB16" s="38"/>
      <c r="AC16" s="38"/>
    </row>
    <row r="17" spans="1:29" ht="15.75">
      <c r="A17" s="87">
        <v>84</v>
      </c>
      <c r="B17" s="46" t="str">
        <f>L14</f>
        <v>Kateřina Pokorná</v>
      </c>
      <c r="C17" s="89" t="s">
        <v>3</v>
      </c>
      <c r="D17" s="46" t="str">
        <f>L15</f>
        <v>Martina Ševčíková</v>
      </c>
      <c r="E17" s="91">
        <v>0</v>
      </c>
      <c r="F17" s="91" t="s">
        <v>5</v>
      </c>
      <c r="G17" s="91">
        <v>2</v>
      </c>
      <c r="H17" s="91">
        <v>9</v>
      </c>
      <c r="I17" s="91" t="s">
        <v>5</v>
      </c>
      <c r="J17" s="91">
        <v>22</v>
      </c>
      <c r="K17" s="54"/>
      <c r="L17" s="61" t="s">
        <v>115</v>
      </c>
      <c r="M17" s="91">
        <f>SUM(J14,H16,J18)</f>
        <v>28</v>
      </c>
      <c r="N17" s="91" t="s">
        <v>5</v>
      </c>
      <c r="O17" s="91">
        <f>SUM(H14,J16,H18)</f>
        <v>66</v>
      </c>
      <c r="P17" s="91">
        <f t="shared" si="3"/>
        <v>-38</v>
      </c>
      <c r="Q17" s="91">
        <f>SUM(G14,E16,G18)</f>
        <v>0</v>
      </c>
      <c r="R17" s="91">
        <f t="shared" si="4"/>
        <v>-0.38</v>
      </c>
      <c r="S17" s="91">
        <f t="shared" si="5"/>
        <v>4</v>
      </c>
      <c r="U17" s="87"/>
      <c r="V17" s="48"/>
      <c r="W17" s="49"/>
      <c r="X17" s="147"/>
      <c r="Y17" s="150"/>
      <c r="Z17" s="39"/>
      <c r="AA17" s="40"/>
      <c r="AB17" s="38"/>
      <c r="AC17" s="38"/>
    </row>
    <row r="18" spans="1:29" ht="15.75">
      <c r="A18" s="87">
        <v>141</v>
      </c>
      <c r="B18" s="46" t="str">
        <f>L15</f>
        <v>Martina Ševčíková</v>
      </c>
      <c r="C18" s="89" t="s">
        <v>3</v>
      </c>
      <c r="D18" s="46" t="str">
        <f>L17</f>
        <v>Natálka Raithelová</v>
      </c>
      <c r="E18" s="92">
        <v>2</v>
      </c>
      <c r="F18" s="91" t="s">
        <v>5</v>
      </c>
      <c r="G18" s="91">
        <v>0</v>
      </c>
      <c r="H18" s="91">
        <v>22</v>
      </c>
      <c r="I18" s="91" t="s">
        <v>5</v>
      </c>
      <c r="J18" s="91">
        <v>6</v>
      </c>
      <c r="K18" s="54"/>
      <c r="L18" s="55"/>
      <c r="M18" s="35">
        <f>SUM(M14:M17)</f>
        <v>193</v>
      </c>
      <c r="N18" s="36">
        <f>M18-O18</f>
        <v>0</v>
      </c>
      <c r="O18" s="35">
        <f>SUM(O14:O17)</f>
        <v>193</v>
      </c>
      <c r="P18" s="90"/>
      <c r="Q18" s="90"/>
      <c r="R18" s="90"/>
      <c r="S18" s="90"/>
      <c r="U18" s="87"/>
      <c r="V18" s="48"/>
      <c r="W18" s="50"/>
      <c r="X18" s="147"/>
      <c r="Y18" s="150"/>
      <c r="Z18" s="39"/>
      <c r="AA18" s="40"/>
      <c r="AB18" s="38"/>
      <c r="AC18" s="38"/>
    </row>
    <row r="19" spans="1:29" ht="15.75">
      <c r="A19" s="87">
        <v>142</v>
      </c>
      <c r="B19" s="46" t="str">
        <f>L16</f>
        <v>Olga Soukupová</v>
      </c>
      <c r="C19" s="89" t="s">
        <v>3</v>
      </c>
      <c r="D19" s="46" t="str">
        <f>L14</f>
        <v>Kateřina Pokorná</v>
      </c>
      <c r="E19" s="91">
        <v>1</v>
      </c>
      <c r="F19" s="91" t="s">
        <v>5</v>
      </c>
      <c r="G19" s="91">
        <v>1</v>
      </c>
      <c r="H19" s="91">
        <v>14</v>
      </c>
      <c r="I19" s="91" t="s">
        <v>5</v>
      </c>
      <c r="J19" s="91">
        <v>20</v>
      </c>
      <c r="K19" s="54"/>
      <c r="L19" s="55"/>
      <c r="M19" s="90"/>
      <c r="N19" s="90"/>
      <c r="O19" s="90"/>
      <c r="P19" s="90"/>
      <c r="Q19" s="90"/>
      <c r="R19" s="90"/>
      <c r="S19" s="90"/>
      <c r="U19" s="87"/>
      <c r="V19" s="51"/>
      <c r="W19" s="57" t="s">
        <v>17</v>
      </c>
      <c r="X19" s="208" t="str">
        <f>L14</f>
        <v>Kateřina Pokorná</v>
      </c>
      <c r="Y19" s="209"/>
      <c r="Z19" s="39"/>
      <c r="AA19" s="40"/>
      <c r="AB19" s="38"/>
      <c r="AC19" s="38"/>
    </row>
    <row r="20" spans="1:29" ht="15.75">
      <c r="B20" s="46"/>
      <c r="C20" s="89"/>
      <c r="D20" s="46"/>
      <c r="E20" s="91"/>
      <c r="F20" s="91"/>
      <c r="G20" s="91"/>
      <c r="H20" s="91"/>
      <c r="I20" s="91"/>
      <c r="J20" s="91"/>
      <c r="K20" s="54"/>
      <c r="L20" s="55"/>
      <c r="M20" s="90"/>
      <c r="N20" s="90"/>
      <c r="O20" s="90"/>
      <c r="P20" s="90"/>
      <c r="Q20" s="90"/>
      <c r="R20" s="90"/>
      <c r="S20" s="90"/>
      <c r="U20" s="87"/>
      <c r="V20" s="51"/>
      <c r="W20" s="57"/>
      <c r="X20" s="148"/>
      <c r="Y20" s="152"/>
      <c r="Z20" s="39"/>
      <c r="AA20" s="40"/>
      <c r="AB20" s="38"/>
      <c r="AC20" s="38"/>
    </row>
    <row r="21" spans="1:29" ht="15.75">
      <c r="A21" s="94"/>
      <c r="B21" s="103"/>
      <c r="C21" s="94"/>
      <c r="D21" s="103"/>
      <c r="E21" s="96"/>
      <c r="F21" s="96"/>
      <c r="G21" s="96"/>
      <c r="H21" s="96"/>
      <c r="I21" s="96"/>
      <c r="J21" s="96"/>
      <c r="K21" s="111"/>
      <c r="L21" s="100"/>
      <c r="M21" s="96"/>
      <c r="N21" s="96"/>
      <c r="O21" s="96"/>
      <c r="P21" s="96"/>
      <c r="Q21" s="96"/>
      <c r="R21" s="96"/>
      <c r="S21" s="96"/>
      <c r="T21" s="103"/>
      <c r="U21" s="87"/>
      <c r="V21" s="51"/>
      <c r="W21" s="57"/>
      <c r="X21" s="147"/>
      <c r="Y21" s="151"/>
      <c r="Z21" s="39"/>
      <c r="AA21" s="40"/>
      <c r="AB21" s="38"/>
      <c r="AC21" s="38"/>
    </row>
    <row r="22" spans="1:29" ht="15.75">
      <c r="A22" s="94"/>
      <c r="B22" s="103"/>
      <c r="C22" s="94"/>
      <c r="D22" s="103"/>
      <c r="E22" s="96"/>
      <c r="F22" s="96"/>
      <c r="G22" s="96"/>
      <c r="H22" s="96"/>
      <c r="I22" s="96"/>
      <c r="J22" s="96"/>
      <c r="K22" s="111"/>
      <c r="L22" s="95"/>
      <c r="M22" s="233"/>
      <c r="N22" s="233"/>
      <c r="O22" s="233"/>
      <c r="P22" s="96"/>
      <c r="Q22" s="96"/>
      <c r="R22" s="96"/>
      <c r="S22" s="96"/>
      <c r="T22" s="103"/>
      <c r="U22" s="96"/>
      <c r="V22" s="240"/>
      <c r="W22" s="263"/>
      <c r="X22" s="147"/>
      <c r="Y22" s="147"/>
      <c r="Z22" s="39"/>
      <c r="AA22" s="40"/>
      <c r="AB22" s="38"/>
      <c r="AC22" s="38"/>
    </row>
    <row r="23" spans="1:29" ht="15.75">
      <c r="A23" s="94"/>
      <c r="B23" s="103"/>
      <c r="C23" s="94"/>
      <c r="D23" s="103"/>
      <c r="E23" s="96"/>
      <c r="F23" s="96"/>
      <c r="G23" s="96"/>
      <c r="H23" s="96"/>
      <c r="I23" s="96"/>
      <c r="J23" s="96"/>
      <c r="K23" s="111"/>
      <c r="L23" s="96"/>
      <c r="M23" s="233"/>
      <c r="N23" s="233"/>
      <c r="O23" s="233"/>
      <c r="P23" s="97"/>
      <c r="Q23" s="96"/>
      <c r="R23" s="96"/>
      <c r="S23" s="96"/>
      <c r="T23" s="103"/>
      <c r="U23" s="87"/>
      <c r="V23" s="120"/>
      <c r="W23" s="120"/>
      <c r="Z23" s="41"/>
      <c r="AA23" s="42"/>
      <c r="AB23" s="38"/>
      <c r="AC23" s="38"/>
    </row>
    <row r="24" spans="1:29" ht="15.75">
      <c r="A24" s="94"/>
      <c r="B24" s="103"/>
      <c r="C24" s="94"/>
      <c r="D24" s="103"/>
      <c r="E24" s="96"/>
      <c r="F24" s="96"/>
      <c r="G24" s="96"/>
      <c r="H24" s="96"/>
      <c r="I24" s="96"/>
      <c r="J24" s="96"/>
      <c r="K24" s="111"/>
      <c r="L24" s="115"/>
      <c r="M24" s="96"/>
      <c r="N24" s="96"/>
      <c r="O24" s="96"/>
      <c r="P24" s="96"/>
      <c r="Q24" s="96"/>
      <c r="R24" s="96"/>
      <c r="S24" s="96"/>
      <c r="T24" s="103"/>
      <c r="U24" s="87"/>
      <c r="V24" s="120"/>
      <c r="W24" s="120"/>
      <c r="Z24" s="41"/>
      <c r="AA24" s="42"/>
      <c r="AB24" s="38"/>
      <c r="AC24" s="38"/>
    </row>
    <row r="25" spans="1:29" ht="15.75">
      <c r="A25" s="94"/>
      <c r="B25" s="103"/>
      <c r="C25" s="94"/>
      <c r="D25" s="103"/>
      <c r="E25" s="96"/>
      <c r="F25" s="96"/>
      <c r="G25" s="96"/>
      <c r="H25" s="96"/>
      <c r="I25" s="96"/>
      <c r="J25" s="96"/>
      <c r="K25" s="111"/>
      <c r="L25" s="116"/>
      <c r="M25" s="96"/>
      <c r="N25" s="96"/>
      <c r="O25" s="96"/>
      <c r="P25" s="96"/>
      <c r="Q25" s="96"/>
      <c r="R25" s="96"/>
      <c r="S25" s="96"/>
      <c r="T25" s="103"/>
      <c r="U25" s="87"/>
      <c r="V25" s="120"/>
      <c r="W25" s="120"/>
      <c r="Y25" s="218" t="str">
        <f>X31</f>
        <v>Magdalena Tyrmerová</v>
      </c>
      <c r="Z25" s="218"/>
      <c r="AA25" s="41"/>
      <c r="AB25" s="208" t="str">
        <f>Z37</f>
        <v>Martina Ševčíková</v>
      </c>
      <c r="AC25" s="218"/>
    </row>
    <row r="26" spans="1:29" ht="15.75">
      <c r="A26" s="94"/>
      <c r="B26" s="103"/>
      <c r="C26" s="94"/>
      <c r="D26" s="103"/>
      <c r="E26" s="96"/>
      <c r="F26" s="96"/>
      <c r="G26" s="96"/>
      <c r="H26" s="96"/>
      <c r="I26" s="96"/>
      <c r="J26" s="96"/>
      <c r="K26" s="111"/>
      <c r="L26" s="117"/>
      <c r="M26" s="96"/>
      <c r="N26" s="96"/>
      <c r="O26" s="96"/>
      <c r="P26" s="96"/>
      <c r="Q26" s="96"/>
      <c r="R26" s="96"/>
      <c r="S26" s="96"/>
      <c r="T26" s="103"/>
      <c r="U26" s="87"/>
      <c r="V26" s="120"/>
      <c r="W26" s="120"/>
      <c r="Y26" s="231" t="s">
        <v>50</v>
      </c>
      <c r="Z26" s="231"/>
      <c r="AA26" s="42"/>
      <c r="AB26" s="232" t="s">
        <v>213</v>
      </c>
      <c r="AC26" s="231"/>
    </row>
    <row r="27" spans="1:29" ht="15.75">
      <c r="A27" s="94"/>
      <c r="B27" s="103"/>
      <c r="C27" s="94"/>
      <c r="D27" s="103"/>
      <c r="E27" s="96"/>
      <c r="F27" s="96"/>
      <c r="G27" s="96"/>
      <c r="H27" s="96"/>
      <c r="I27" s="96"/>
      <c r="J27" s="96"/>
      <c r="K27" s="111"/>
      <c r="L27" s="117"/>
      <c r="M27" s="96"/>
      <c r="N27" s="96"/>
      <c r="O27" s="96"/>
      <c r="P27" s="96"/>
      <c r="Q27" s="96"/>
      <c r="R27" s="96"/>
      <c r="S27" s="96"/>
      <c r="T27" s="103"/>
      <c r="U27" s="87"/>
      <c r="V27" s="120"/>
      <c r="W27" s="120"/>
      <c r="Z27" s="41"/>
      <c r="AA27" s="42"/>
      <c r="AB27" s="38"/>
      <c r="AC27" s="38"/>
    </row>
    <row r="28" spans="1:29" ht="15.75">
      <c r="A28" s="94"/>
      <c r="B28" s="103"/>
      <c r="C28" s="94"/>
      <c r="D28" s="103"/>
      <c r="E28" s="96"/>
      <c r="F28" s="96"/>
      <c r="G28" s="96"/>
      <c r="H28" s="96"/>
      <c r="I28" s="96"/>
      <c r="J28" s="96"/>
      <c r="K28" s="111"/>
      <c r="L28" s="100"/>
      <c r="M28" s="101"/>
      <c r="N28" s="102"/>
      <c r="O28" s="101"/>
      <c r="P28" s="96"/>
      <c r="Q28" s="96"/>
      <c r="R28" s="96"/>
      <c r="S28" s="96"/>
      <c r="T28" s="103"/>
      <c r="U28" s="87"/>
      <c r="V28" s="240"/>
      <c r="W28" s="240"/>
      <c r="X28" s="147"/>
      <c r="Y28" s="147"/>
      <c r="Z28" s="39"/>
      <c r="AA28" s="40"/>
      <c r="AB28" s="38"/>
      <c r="AC28" s="38"/>
    </row>
    <row r="29" spans="1:29" ht="15.75">
      <c r="A29" s="94"/>
      <c r="B29" s="103"/>
      <c r="C29" s="94"/>
      <c r="D29" s="103"/>
      <c r="E29" s="96"/>
      <c r="F29" s="96"/>
      <c r="G29" s="96"/>
      <c r="H29" s="96"/>
      <c r="I29" s="96"/>
      <c r="J29" s="96"/>
      <c r="K29" s="111"/>
      <c r="L29" s="100"/>
      <c r="M29" s="96"/>
      <c r="N29" s="96"/>
      <c r="O29" s="96"/>
      <c r="P29" s="96"/>
      <c r="Q29" s="96"/>
      <c r="R29" s="96"/>
      <c r="S29" s="96"/>
      <c r="T29" s="103"/>
      <c r="U29" s="87"/>
      <c r="V29" s="51"/>
      <c r="W29" s="121"/>
      <c r="X29" s="147"/>
      <c r="Y29" s="147"/>
      <c r="Z29" s="39"/>
      <c r="AA29" s="40"/>
      <c r="AB29" s="38"/>
      <c r="AC29" s="38"/>
    </row>
    <row r="30" spans="1:29" ht="15.75">
      <c r="A30" s="94"/>
      <c r="B30" s="103"/>
      <c r="C30" s="94"/>
      <c r="D30" s="103"/>
      <c r="E30" s="96"/>
      <c r="F30" s="96"/>
      <c r="G30" s="96"/>
      <c r="H30" s="96"/>
      <c r="I30" s="96"/>
      <c r="J30" s="96"/>
      <c r="K30" s="111"/>
      <c r="L30" s="100"/>
      <c r="M30" s="96"/>
      <c r="N30" s="96"/>
      <c r="O30" s="96"/>
      <c r="P30" s="96"/>
      <c r="Q30" s="96"/>
      <c r="R30" s="96"/>
      <c r="S30" s="96"/>
      <c r="T30" s="103"/>
      <c r="U30" s="87"/>
      <c r="V30" s="51"/>
      <c r="W30" s="57"/>
      <c r="X30" s="147"/>
      <c r="Y30" s="147"/>
      <c r="Z30" s="39"/>
      <c r="AA30" s="40"/>
      <c r="AB30" s="38"/>
      <c r="AC30" s="38"/>
    </row>
    <row r="31" spans="1:29" ht="15.75">
      <c r="A31" s="94"/>
      <c r="B31" s="103"/>
      <c r="C31" s="94"/>
      <c r="D31" s="103"/>
      <c r="E31" s="96"/>
      <c r="F31" s="96"/>
      <c r="G31" s="96"/>
      <c r="H31" s="96"/>
      <c r="I31" s="96"/>
      <c r="J31" s="96"/>
      <c r="K31" s="111"/>
      <c r="L31" s="100"/>
      <c r="M31" s="96"/>
      <c r="N31" s="96"/>
      <c r="O31" s="96"/>
      <c r="P31" s="96"/>
      <c r="Q31" s="96"/>
      <c r="R31" s="96"/>
      <c r="S31" s="96"/>
      <c r="T31" s="103"/>
      <c r="U31" s="87"/>
      <c r="V31" s="51"/>
      <c r="W31" s="57" t="s">
        <v>18</v>
      </c>
      <c r="X31" s="214" t="str">
        <f>L5</f>
        <v>Magdalena Tyrmerová</v>
      </c>
      <c r="Y31" s="211"/>
      <c r="Z31" s="39"/>
      <c r="AA31" s="40"/>
      <c r="AB31" s="38"/>
      <c r="AC31" s="38"/>
    </row>
    <row r="32" spans="1:29" ht="15.75">
      <c r="A32" s="94"/>
      <c r="B32" s="103"/>
      <c r="C32" s="94"/>
      <c r="D32" s="103"/>
      <c r="E32" s="96"/>
      <c r="F32" s="96"/>
      <c r="G32" s="96"/>
      <c r="H32" s="96"/>
      <c r="I32" s="96"/>
      <c r="J32" s="96"/>
      <c r="K32" s="111"/>
      <c r="L32" s="95"/>
      <c r="M32" s="233"/>
      <c r="N32" s="233"/>
      <c r="O32" s="233"/>
      <c r="P32" s="96"/>
      <c r="Q32" s="96"/>
      <c r="R32" s="96"/>
      <c r="S32" s="96"/>
      <c r="T32" s="103"/>
      <c r="U32" s="87"/>
      <c r="V32" s="51"/>
      <c r="W32" s="57"/>
      <c r="X32" s="148"/>
      <c r="Y32" s="149"/>
      <c r="Z32" s="39"/>
      <c r="AA32" s="40"/>
      <c r="AB32" s="38"/>
      <c r="AC32" s="38"/>
    </row>
    <row r="33" spans="1:29" ht="15.75">
      <c r="A33" s="94"/>
      <c r="B33" s="103"/>
      <c r="C33" s="94"/>
      <c r="D33" s="103"/>
      <c r="E33" s="96"/>
      <c r="F33" s="96"/>
      <c r="G33" s="96"/>
      <c r="H33" s="96"/>
      <c r="I33" s="96"/>
      <c r="J33" s="96"/>
      <c r="K33" s="111"/>
      <c r="L33" s="96"/>
      <c r="M33" s="233"/>
      <c r="N33" s="233"/>
      <c r="O33" s="233"/>
      <c r="P33" s="97"/>
      <c r="Q33" s="96"/>
      <c r="R33" s="96"/>
      <c r="S33" s="96"/>
      <c r="T33" s="103"/>
      <c r="U33" s="87"/>
      <c r="V33" s="48"/>
      <c r="W33" s="50"/>
      <c r="X33" s="147"/>
      <c r="Y33" s="150"/>
      <c r="Z33" s="39"/>
      <c r="AA33" s="40"/>
      <c r="AB33" s="38"/>
      <c r="AC33" s="38"/>
    </row>
    <row r="34" spans="1:29" ht="15.75">
      <c r="A34" s="94"/>
      <c r="B34" s="103"/>
      <c r="C34" s="94"/>
      <c r="D34" s="103"/>
      <c r="E34" s="96"/>
      <c r="F34" s="96"/>
      <c r="G34" s="96"/>
      <c r="H34" s="96"/>
      <c r="I34" s="96"/>
      <c r="J34" s="96"/>
      <c r="K34" s="111"/>
      <c r="L34" s="115"/>
      <c r="M34" s="96"/>
      <c r="N34" s="96"/>
      <c r="O34" s="96"/>
      <c r="P34" s="96"/>
      <c r="Q34" s="96"/>
      <c r="R34" s="96"/>
      <c r="S34" s="96"/>
      <c r="T34" s="103"/>
      <c r="U34" s="87"/>
      <c r="V34" s="237"/>
      <c r="W34" s="239"/>
      <c r="X34" s="147"/>
      <c r="Y34" s="150"/>
      <c r="Z34" s="39"/>
      <c r="AA34" s="40"/>
      <c r="AB34" s="38"/>
      <c r="AC34" s="38"/>
    </row>
    <row r="35" spans="1:29" ht="15.75">
      <c r="A35" s="94"/>
      <c r="B35" s="103"/>
      <c r="C35" s="94"/>
      <c r="D35" s="103"/>
      <c r="E35" s="96"/>
      <c r="F35" s="96"/>
      <c r="G35" s="96"/>
      <c r="H35" s="96"/>
      <c r="I35" s="96"/>
      <c r="J35" s="96"/>
      <c r="K35" s="111"/>
      <c r="L35" s="117"/>
      <c r="M35" s="96"/>
      <c r="N35" s="96"/>
      <c r="O35" s="96"/>
      <c r="P35" s="96"/>
      <c r="Q35" s="96"/>
      <c r="R35" s="96"/>
      <c r="S35" s="96"/>
      <c r="T35" s="103"/>
      <c r="U35" s="87"/>
      <c r="V35" s="48"/>
      <c r="W35" s="52"/>
      <c r="X35" s="151"/>
      <c r="Y35" s="150"/>
      <c r="Z35" s="39"/>
      <c r="AA35" s="40"/>
      <c r="AB35" s="38"/>
      <c r="AC35" s="38"/>
    </row>
    <row r="36" spans="1:29" ht="15.75">
      <c r="A36" s="94"/>
      <c r="B36" s="103"/>
      <c r="C36" s="94"/>
      <c r="D36" s="103"/>
      <c r="E36" s="96"/>
      <c r="F36" s="96"/>
      <c r="G36" s="96"/>
      <c r="H36" s="96"/>
      <c r="I36" s="96"/>
      <c r="J36" s="96"/>
      <c r="K36" s="111"/>
      <c r="L36" s="118"/>
      <c r="M36" s="96"/>
      <c r="N36" s="96"/>
      <c r="O36" s="96"/>
      <c r="P36" s="96"/>
      <c r="Q36" s="96"/>
      <c r="R36" s="96"/>
      <c r="S36" s="96"/>
      <c r="T36" s="103"/>
      <c r="U36" s="87"/>
      <c r="V36" s="48"/>
      <c r="W36" s="53"/>
      <c r="X36" s="151"/>
      <c r="Y36" s="150"/>
      <c r="Z36" s="39"/>
      <c r="AA36" s="40"/>
      <c r="AB36" s="38"/>
      <c r="AC36" s="38"/>
    </row>
    <row r="37" spans="1:29" ht="15.75">
      <c r="A37" s="94"/>
      <c r="B37" s="103"/>
      <c r="C37" s="94"/>
      <c r="D37" s="103"/>
      <c r="E37" s="96"/>
      <c r="F37" s="96"/>
      <c r="G37" s="96"/>
      <c r="H37" s="96"/>
      <c r="I37" s="96"/>
      <c r="J37" s="96"/>
      <c r="K37" s="111"/>
      <c r="L37" s="119"/>
      <c r="M37" s="96"/>
      <c r="N37" s="96"/>
      <c r="O37" s="96"/>
      <c r="P37" s="96"/>
      <c r="Q37" s="96"/>
      <c r="R37" s="96"/>
      <c r="S37" s="96"/>
      <c r="T37" s="103"/>
      <c r="U37" s="206"/>
      <c r="V37" s="206"/>
      <c r="W37" s="234"/>
      <c r="X37" s="234"/>
      <c r="Y37" s="150"/>
      <c r="Z37" s="208" t="str">
        <f>X43</f>
        <v>Martina Ševčíková</v>
      </c>
      <c r="AA37" s="209"/>
      <c r="AB37" s="38"/>
      <c r="AC37" s="38"/>
    </row>
    <row r="38" spans="1:29" ht="15.75">
      <c r="A38" s="94"/>
      <c r="B38" s="103"/>
      <c r="C38" s="94"/>
      <c r="D38" s="103"/>
      <c r="E38" s="96"/>
      <c r="F38" s="96"/>
      <c r="G38" s="96"/>
      <c r="H38" s="96"/>
      <c r="I38" s="96"/>
      <c r="J38" s="96"/>
      <c r="K38" s="111"/>
      <c r="L38" s="100"/>
      <c r="M38" s="101"/>
      <c r="N38" s="102"/>
      <c r="O38" s="101"/>
      <c r="P38" s="96"/>
      <c r="Q38" s="96"/>
      <c r="R38" s="96"/>
      <c r="S38" s="96"/>
      <c r="T38" s="103"/>
      <c r="U38" s="222"/>
      <c r="V38" s="222"/>
      <c r="W38" s="235"/>
      <c r="X38" s="235"/>
      <c r="Y38" s="150"/>
      <c r="Z38" s="229"/>
      <c r="AA38" s="236"/>
      <c r="AB38" s="38"/>
      <c r="AC38" s="38"/>
    </row>
    <row r="39" spans="1:29" ht="15.75">
      <c r="A39" s="94"/>
      <c r="B39" s="103"/>
      <c r="C39" s="94"/>
      <c r="D39" s="103"/>
      <c r="E39" s="96"/>
      <c r="F39" s="96"/>
      <c r="G39" s="96"/>
      <c r="H39" s="96"/>
      <c r="I39" s="96"/>
      <c r="J39" s="96"/>
      <c r="K39" s="111"/>
      <c r="L39" s="100"/>
      <c r="M39" s="96"/>
      <c r="N39" s="96"/>
      <c r="O39" s="96"/>
      <c r="P39" s="96"/>
      <c r="Q39" s="96"/>
      <c r="R39" s="96"/>
      <c r="S39" s="96"/>
      <c r="T39" s="103"/>
      <c r="U39" s="87"/>
      <c r="V39" s="48"/>
      <c r="W39" s="48"/>
      <c r="X39" s="147"/>
      <c r="Y39" s="150"/>
      <c r="Z39" s="37"/>
      <c r="AA39" s="37"/>
      <c r="AB39" s="38"/>
      <c r="AC39" s="38"/>
    </row>
    <row r="40" spans="1:29" ht="15.75"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U40" s="87"/>
      <c r="V40" s="237"/>
      <c r="W40" s="237"/>
      <c r="X40" s="147"/>
      <c r="Y40" s="150"/>
      <c r="Z40" s="37"/>
      <c r="AA40" s="37"/>
      <c r="AB40" s="38"/>
      <c r="AC40" s="38"/>
    </row>
    <row r="41" spans="1:29" ht="15.75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U41" s="87"/>
      <c r="V41" s="48"/>
      <c r="W41" s="49"/>
      <c r="X41" s="147"/>
      <c r="Y41" s="150"/>
      <c r="Z41" s="37"/>
      <c r="AA41" s="37"/>
      <c r="AB41" s="38"/>
      <c r="AC41" s="38"/>
    </row>
    <row r="42" spans="1:29" ht="15.75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U42" s="87"/>
      <c r="V42" s="48"/>
      <c r="W42" s="50"/>
      <c r="X42" s="147"/>
      <c r="Y42" s="150"/>
      <c r="Z42" s="37"/>
      <c r="AA42" s="37"/>
      <c r="AB42" s="38"/>
      <c r="AC42" s="38"/>
    </row>
    <row r="43" spans="1:29" ht="15.75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U43" s="87"/>
      <c r="V43" s="48"/>
      <c r="W43" s="57" t="s">
        <v>19</v>
      </c>
      <c r="X43" s="208" t="str">
        <f>L15</f>
        <v>Martina Ševčíková</v>
      </c>
      <c r="Y43" s="209"/>
      <c r="Z43" s="37"/>
      <c r="AA43" s="37"/>
      <c r="AB43" s="38"/>
      <c r="AC43" s="38"/>
    </row>
    <row r="44" spans="1:29" ht="15.75"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U44" s="87"/>
      <c r="V44" s="48"/>
      <c r="W44" s="50"/>
      <c r="X44" s="148"/>
      <c r="Y44" s="152"/>
      <c r="Z44" s="37"/>
      <c r="AA44" s="37"/>
      <c r="AB44" s="38"/>
      <c r="AC44" s="38"/>
    </row>
    <row r="45" spans="1:29" ht="15.75"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U45" s="87"/>
      <c r="V45" s="48"/>
      <c r="W45" s="50"/>
      <c r="X45" s="147"/>
      <c r="Y45" s="151"/>
      <c r="Z45" s="37"/>
      <c r="AA45" s="37"/>
      <c r="AB45" s="38"/>
      <c r="AC45" s="38"/>
    </row>
    <row r="46" spans="1:29" ht="15.75"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U46" s="87"/>
      <c r="V46" s="237"/>
      <c r="W46" s="239"/>
      <c r="X46" s="147"/>
      <c r="Y46" s="147"/>
      <c r="Z46" s="37"/>
      <c r="AA46" s="37"/>
      <c r="AB46" s="38"/>
      <c r="AC46" s="38"/>
    </row>
    <row r="47" spans="1:29" ht="15.75"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U47" s="87"/>
      <c r="V47" s="38"/>
      <c r="W47" s="38"/>
      <c r="Z47" s="38"/>
      <c r="AA47" s="38"/>
      <c r="AB47" s="38"/>
      <c r="AC47" s="38"/>
    </row>
    <row r="48" spans="1:29" ht="15.75"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U48" s="87"/>
      <c r="V48" s="38"/>
      <c r="W48" s="38"/>
      <c r="Z48" s="38"/>
      <c r="AA48" s="38"/>
      <c r="AB48" s="38"/>
      <c r="AC48" s="38"/>
    </row>
    <row r="49" spans="5:29" ht="15.75"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U49" s="87"/>
      <c r="V49" s="38"/>
      <c r="W49" s="38"/>
      <c r="Z49" s="38"/>
      <c r="AA49" s="38"/>
      <c r="AB49" s="38"/>
      <c r="AC49" s="38"/>
    </row>
    <row r="50" spans="5:29" ht="15.75">
      <c r="U50" s="87"/>
      <c r="V50" s="38"/>
      <c r="W50" s="38"/>
      <c r="Z50" s="38"/>
      <c r="AA50" s="38"/>
      <c r="AB50" s="38"/>
      <c r="AC50" s="38"/>
    </row>
    <row r="51" spans="5:29" ht="15.75">
      <c r="U51" s="87"/>
      <c r="V51" s="38"/>
      <c r="W51" s="38"/>
      <c r="Y51" s="186" t="s">
        <v>107</v>
      </c>
      <c r="Z51" s="186"/>
      <c r="AA51" s="186"/>
      <c r="AB51" s="38"/>
      <c r="AC51" s="38"/>
    </row>
    <row r="52" spans="5:29" ht="15.75">
      <c r="U52" s="87"/>
      <c r="V52" s="38"/>
      <c r="W52" s="38"/>
      <c r="Z52" s="38"/>
      <c r="AA52" s="38"/>
      <c r="AB52" s="38"/>
      <c r="AC52" s="38"/>
    </row>
    <row r="53" spans="5:29" ht="15.75">
      <c r="U53" s="87"/>
      <c r="V53" s="240"/>
      <c r="W53" s="240"/>
      <c r="X53" s="147"/>
      <c r="Y53" s="147"/>
      <c r="Z53" s="37"/>
      <c r="AA53" s="37"/>
      <c r="AB53" s="38"/>
      <c r="AC53" s="38"/>
    </row>
    <row r="54" spans="5:29" ht="15.75">
      <c r="U54" s="87"/>
      <c r="V54" s="48"/>
      <c r="W54" s="49"/>
      <c r="X54" s="147"/>
      <c r="Y54" s="147"/>
      <c r="Z54" s="37"/>
      <c r="AA54" s="37"/>
      <c r="AB54" s="38"/>
      <c r="AC54" s="38"/>
    </row>
    <row r="55" spans="5:29" ht="15.75">
      <c r="U55" s="87"/>
      <c r="V55" s="48"/>
      <c r="W55" s="50"/>
      <c r="X55" s="147"/>
      <c r="Y55" s="147"/>
      <c r="Z55" s="37"/>
      <c r="AA55" s="37"/>
      <c r="AB55" s="38"/>
      <c r="AC55" s="38"/>
    </row>
    <row r="56" spans="5:29" ht="15.75">
      <c r="U56" s="87"/>
      <c r="V56" s="48"/>
      <c r="W56" s="57" t="s">
        <v>20</v>
      </c>
      <c r="X56" s="214" t="str">
        <f>L7</f>
        <v>Karolína Ledvinková</v>
      </c>
      <c r="Y56" s="211"/>
      <c r="Z56" s="37"/>
      <c r="AA56" s="37"/>
      <c r="AB56" s="38"/>
      <c r="AC56" s="38"/>
    </row>
    <row r="57" spans="5:29" ht="15.75">
      <c r="U57" s="87"/>
      <c r="V57" s="48"/>
      <c r="W57" s="50"/>
      <c r="X57" s="148"/>
      <c r="Y57" s="149"/>
      <c r="Z57" s="37"/>
      <c r="AA57" s="37"/>
      <c r="AB57" s="38"/>
      <c r="AC57" s="38"/>
    </row>
    <row r="58" spans="5:29" ht="15.75">
      <c r="U58" s="87"/>
      <c r="V58" s="48"/>
      <c r="W58" s="50"/>
      <c r="X58" s="147"/>
      <c r="Y58" s="150"/>
      <c r="Z58" s="37"/>
      <c r="AA58" s="37"/>
      <c r="AB58" s="38"/>
      <c r="AC58" s="38"/>
    </row>
    <row r="59" spans="5:29" ht="15.75">
      <c r="U59" s="87"/>
      <c r="V59" s="237"/>
      <c r="W59" s="239"/>
      <c r="X59" s="147"/>
      <c r="Y59" s="150"/>
      <c r="Z59" s="37"/>
      <c r="AA59" s="37"/>
      <c r="AB59" s="38"/>
      <c r="AC59" s="38"/>
    </row>
    <row r="60" spans="5:29" ht="15.75">
      <c r="U60" s="87"/>
      <c r="V60" s="48"/>
      <c r="W60" s="52"/>
      <c r="X60" s="151"/>
      <c r="Y60" s="150"/>
      <c r="Z60" s="37"/>
      <c r="AA60" s="37"/>
      <c r="AB60" s="38"/>
      <c r="AC60" s="38"/>
    </row>
    <row r="61" spans="5:29" ht="15.75">
      <c r="U61" s="87"/>
      <c r="V61" s="48"/>
      <c r="W61" s="53"/>
      <c r="X61" s="151"/>
      <c r="Y61" s="150"/>
      <c r="Z61" s="37"/>
      <c r="AA61" s="37"/>
      <c r="AB61" s="38"/>
      <c r="AC61" s="38"/>
    </row>
    <row r="62" spans="5:29" ht="15.75">
      <c r="U62" s="87"/>
      <c r="V62" s="48"/>
      <c r="W62" s="234"/>
      <c r="X62" s="234"/>
      <c r="Y62" s="150"/>
      <c r="Z62" s="214" t="str">
        <f>X56</f>
        <v>Karolína Ledvinková</v>
      </c>
      <c r="AA62" s="212"/>
      <c r="AB62" s="38"/>
      <c r="AC62" s="38"/>
    </row>
    <row r="63" spans="5:29" ht="15.75">
      <c r="U63" s="87"/>
      <c r="V63" s="48"/>
      <c r="W63" s="235"/>
      <c r="X63" s="235"/>
      <c r="Y63" s="150"/>
      <c r="Z63" s="229"/>
      <c r="AA63" s="230"/>
      <c r="AB63" s="38"/>
      <c r="AC63" s="38"/>
    </row>
    <row r="64" spans="5:29" ht="15.75">
      <c r="U64" s="87"/>
      <c r="V64" s="48"/>
      <c r="W64" s="48"/>
      <c r="X64" s="147"/>
      <c r="Y64" s="150"/>
      <c r="Z64" s="39"/>
      <c r="AA64" s="40"/>
      <c r="AB64" s="38"/>
      <c r="AC64" s="38"/>
    </row>
    <row r="65" spans="21:29" ht="15.75">
      <c r="U65" s="87"/>
      <c r="V65" s="237"/>
      <c r="W65" s="237"/>
      <c r="X65" s="147"/>
      <c r="Y65" s="150"/>
      <c r="Z65" s="39"/>
      <c r="AA65" s="40"/>
      <c r="AB65" s="38"/>
      <c r="AC65" s="38"/>
    </row>
    <row r="66" spans="21:29" ht="15.75">
      <c r="U66" s="87"/>
      <c r="V66" s="48"/>
      <c r="W66" s="49"/>
      <c r="X66" s="147"/>
      <c r="Y66" s="150"/>
      <c r="Z66" s="39"/>
      <c r="AA66" s="40"/>
      <c r="AB66" s="38"/>
      <c r="AC66" s="38"/>
    </row>
    <row r="67" spans="21:29" ht="15.75">
      <c r="U67" s="87"/>
      <c r="V67" s="48"/>
      <c r="W67" s="50"/>
      <c r="X67" s="147"/>
      <c r="Y67" s="150"/>
      <c r="Z67" s="39"/>
      <c r="AA67" s="40"/>
      <c r="AB67" s="38"/>
      <c r="AC67" s="38"/>
    </row>
    <row r="68" spans="21:29" ht="15.75">
      <c r="U68" s="87"/>
      <c r="V68" s="48"/>
      <c r="W68" s="57" t="s">
        <v>21</v>
      </c>
      <c r="X68" s="214" t="str">
        <f>L17</f>
        <v>Natálka Raithelová</v>
      </c>
      <c r="Y68" s="212"/>
      <c r="Z68" s="39"/>
      <c r="AA68" s="40"/>
      <c r="AB68" s="38"/>
      <c r="AC68" s="38"/>
    </row>
    <row r="69" spans="21:29" ht="15.75">
      <c r="U69" s="87"/>
      <c r="V69" s="48"/>
      <c r="W69" s="50"/>
      <c r="X69" s="148"/>
      <c r="Y69" s="152"/>
      <c r="Z69" s="39"/>
      <c r="AA69" s="40"/>
      <c r="AB69" s="38"/>
      <c r="AC69" s="38"/>
    </row>
    <row r="70" spans="21:29" ht="15.75">
      <c r="U70" s="87"/>
      <c r="V70" s="48"/>
      <c r="W70" s="50"/>
      <c r="X70" s="147"/>
      <c r="Y70" s="151"/>
      <c r="Z70" s="39"/>
      <c r="AA70" s="40"/>
      <c r="AB70" s="38"/>
      <c r="AC70" s="38"/>
    </row>
    <row r="71" spans="21:29" ht="15.75">
      <c r="U71" s="87"/>
      <c r="V71" s="237"/>
      <c r="W71" s="239"/>
      <c r="X71" s="147"/>
      <c r="Y71" s="147"/>
      <c r="Z71" s="39"/>
      <c r="AA71" s="40"/>
      <c r="AB71" s="38"/>
      <c r="AC71" s="38"/>
    </row>
    <row r="72" spans="21:29" ht="15.75">
      <c r="U72" s="87"/>
      <c r="V72" s="38"/>
      <c r="W72" s="38"/>
      <c r="Z72" s="41"/>
      <c r="AA72" s="42"/>
      <c r="AB72" s="38"/>
      <c r="AC72" s="38"/>
    </row>
    <row r="73" spans="21:29" ht="15.75">
      <c r="U73" s="87"/>
      <c r="V73" s="38"/>
      <c r="W73" s="38"/>
      <c r="Z73" s="41"/>
      <c r="AA73" s="42"/>
      <c r="AB73" s="38"/>
      <c r="AC73" s="38"/>
    </row>
    <row r="74" spans="21:29" ht="15.75">
      <c r="U74" s="87"/>
      <c r="V74" s="38"/>
      <c r="W74" s="38"/>
      <c r="Y74" s="190" t="str">
        <f>X68</f>
        <v>Natálka Raithelová</v>
      </c>
      <c r="Z74" s="190"/>
      <c r="AA74" s="42"/>
      <c r="AB74" s="189" t="str">
        <f>Z86</f>
        <v>Olga Soukupová</v>
      </c>
      <c r="AC74" s="190"/>
    </row>
    <row r="75" spans="21:29" ht="15.75">
      <c r="U75" s="87"/>
      <c r="V75" s="38"/>
      <c r="W75" s="38"/>
      <c r="Y75" s="238" t="s">
        <v>98</v>
      </c>
      <c r="Z75" s="238"/>
      <c r="AA75" s="42"/>
      <c r="AB75" s="183" t="s">
        <v>51</v>
      </c>
      <c r="AC75" s="184"/>
    </row>
    <row r="76" spans="21:29" ht="15.75">
      <c r="U76" s="87"/>
      <c r="V76" s="38"/>
      <c r="W76" s="38"/>
      <c r="Z76" s="41"/>
      <c r="AA76" s="42"/>
      <c r="AB76" s="38"/>
      <c r="AC76" s="38"/>
    </row>
    <row r="77" spans="21:29" ht="15.75">
      <c r="U77" s="87"/>
      <c r="V77" s="240"/>
      <c r="W77" s="240"/>
      <c r="X77" s="147"/>
      <c r="Y77" s="147"/>
      <c r="Z77" s="39"/>
      <c r="AA77" s="40"/>
      <c r="AB77" s="38"/>
      <c r="AC77" s="38"/>
    </row>
    <row r="78" spans="21:29" ht="15.75">
      <c r="U78" s="87"/>
      <c r="V78" s="48"/>
      <c r="W78" s="49"/>
      <c r="X78" s="147"/>
      <c r="Y78" s="147"/>
      <c r="Z78" s="39"/>
      <c r="AA78" s="40"/>
      <c r="AB78" s="38"/>
      <c r="AC78" s="38"/>
    </row>
    <row r="79" spans="21:29" ht="15.75">
      <c r="U79" s="87"/>
      <c r="V79" s="48"/>
      <c r="W79" s="50"/>
      <c r="X79" s="147"/>
      <c r="Y79" s="147"/>
      <c r="Z79" s="39"/>
      <c r="AA79" s="40"/>
      <c r="AB79" s="38"/>
      <c r="AC79" s="38"/>
    </row>
    <row r="80" spans="21:29" ht="15.75">
      <c r="U80" s="87"/>
      <c r="V80" s="48"/>
      <c r="W80" s="57" t="s">
        <v>22</v>
      </c>
      <c r="X80" s="214" t="str">
        <f>L8</f>
        <v>Klára Šilhavá</v>
      </c>
      <c r="Y80" s="211"/>
      <c r="Z80" s="39"/>
      <c r="AA80" s="40"/>
      <c r="AB80" s="38"/>
      <c r="AC80" s="38"/>
    </row>
    <row r="81" spans="21:29" ht="15.75">
      <c r="U81" s="87"/>
      <c r="V81" s="48"/>
      <c r="W81" s="50"/>
      <c r="X81" s="148"/>
      <c r="Y81" s="149"/>
      <c r="Z81" s="39"/>
      <c r="AA81" s="40"/>
      <c r="AB81" s="38"/>
      <c r="AC81" s="38"/>
    </row>
    <row r="82" spans="21:29" ht="15.75">
      <c r="U82" s="87"/>
      <c r="V82" s="48"/>
      <c r="W82" s="50"/>
      <c r="X82" s="147"/>
      <c r="Y82" s="150"/>
      <c r="Z82" s="39"/>
      <c r="AA82" s="40"/>
      <c r="AB82" s="38"/>
      <c r="AC82" s="38"/>
    </row>
    <row r="83" spans="21:29" ht="15.75">
      <c r="U83" s="87"/>
      <c r="V83" s="237"/>
      <c r="W83" s="239"/>
      <c r="X83" s="147"/>
      <c r="Y83" s="150"/>
      <c r="Z83" s="39"/>
      <c r="AA83" s="40"/>
      <c r="AB83" s="38"/>
      <c r="AC83" s="38"/>
    </row>
    <row r="84" spans="21:29" ht="15.75">
      <c r="U84" s="87"/>
      <c r="V84" s="48"/>
      <c r="W84" s="52"/>
      <c r="X84" s="151"/>
      <c r="Y84" s="150"/>
      <c r="Z84" s="39"/>
      <c r="AA84" s="40"/>
      <c r="AB84" s="38"/>
      <c r="AC84" s="38"/>
    </row>
    <row r="85" spans="21:29" ht="15.75">
      <c r="U85" s="87"/>
      <c r="V85" s="48"/>
      <c r="W85" s="53"/>
      <c r="X85" s="151"/>
      <c r="Y85" s="150"/>
      <c r="Z85" s="39"/>
      <c r="AA85" s="40"/>
      <c r="AB85" s="38"/>
      <c r="AC85" s="38"/>
    </row>
    <row r="86" spans="21:29" ht="15.75">
      <c r="U86" s="206"/>
      <c r="V86" s="206"/>
      <c r="W86" s="234"/>
      <c r="X86" s="234"/>
      <c r="Y86" s="150"/>
      <c r="Z86" s="214" t="str">
        <f>X92</f>
        <v>Olga Soukupová</v>
      </c>
      <c r="AA86" s="212"/>
      <c r="AB86" s="38"/>
      <c r="AC86" s="38"/>
    </row>
    <row r="87" spans="21:29" ht="15.75">
      <c r="U87" s="222"/>
      <c r="V87" s="222"/>
      <c r="W87" s="235"/>
      <c r="X87" s="235"/>
      <c r="Y87" s="150"/>
      <c r="Z87" s="229"/>
      <c r="AA87" s="236"/>
      <c r="AB87" s="38"/>
      <c r="AC87" s="38"/>
    </row>
    <row r="88" spans="21:29" ht="15.75">
      <c r="U88" s="87"/>
      <c r="V88" s="48"/>
      <c r="W88" s="48"/>
      <c r="X88" s="147"/>
      <c r="Y88" s="150"/>
      <c r="Z88" s="37"/>
      <c r="AA88" s="37"/>
      <c r="AB88" s="38"/>
      <c r="AC88" s="38"/>
    </row>
    <row r="89" spans="21:29" ht="15.75">
      <c r="U89" s="87"/>
      <c r="V89" s="237"/>
      <c r="W89" s="237"/>
      <c r="X89" s="147"/>
      <c r="Y89" s="150"/>
      <c r="Z89" s="37"/>
      <c r="AA89" s="37"/>
      <c r="AB89" s="38"/>
      <c r="AC89" s="38"/>
    </row>
    <row r="90" spans="21:29" ht="15.75">
      <c r="U90" s="87"/>
      <c r="V90" s="48"/>
      <c r="W90" s="49"/>
      <c r="X90" s="147"/>
      <c r="Y90" s="150"/>
      <c r="Z90" s="37"/>
      <c r="AA90" s="37"/>
      <c r="AB90" s="38"/>
      <c r="AC90" s="38"/>
    </row>
    <row r="91" spans="21:29" ht="15.75">
      <c r="U91" s="87"/>
      <c r="V91" s="48"/>
      <c r="W91" s="50"/>
      <c r="X91" s="147"/>
      <c r="Y91" s="150"/>
      <c r="Z91" s="37"/>
      <c r="AA91" s="37"/>
      <c r="AB91" s="38"/>
      <c r="AC91" s="38"/>
    </row>
    <row r="92" spans="21:29" ht="15.75">
      <c r="U92" s="87"/>
      <c r="V92" s="48"/>
      <c r="W92" s="57" t="s">
        <v>23</v>
      </c>
      <c r="X92" s="214" t="str">
        <f>L16</f>
        <v>Olga Soukupová</v>
      </c>
      <c r="Y92" s="212"/>
      <c r="Z92" s="37"/>
      <c r="AA92" s="37"/>
      <c r="AB92" s="38"/>
      <c r="AC92" s="38"/>
    </row>
    <row r="93" spans="21:29" ht="15.75">
      <c r="U93" s="87"/>
      <c r="V93" s="48"/>
      <c r="W93" s="50"/>
      <c r="X93" s="148"/>
      <c r="Y93" s="152"/>
      <c r="Z93" s="37"/>
      <c r="AA93" s="37"/>
      <c r="AB93" s="38"/>
      <c r="AC93" s="38"/>
    </row>
    <row r="94" spans="21:29" ht="15.75">
      <c r="U94" s="87"/>
      <c r="V94" s="48"/>
      <c r="W94" s="50"/>
      <c r="X94" s="147"/>
      <c r="Y94" s="151"/>
      <c r="Z94" s="37"/>
      <c r="AA94" s="37"/>
      <c r="AB94" s="38"/>
      <c r="AC94" s="38"/>
    </row>
    <row r="95" spans="21:29" ht="15.75">
      <c r="U95" s="87"/>
      <c r="V95" s="237"/>
      <c r="W95" s="239"/>
      <c r="X95" s="147"/>
      <c r="Y95" s="147"/>
      <c r="Z95" s="37"/>
      <c r="AA95" s="37"/>
      <c r="AB95" s="38"/>
      <c r="AC95" s="38"/>
    </row>
  </sheetData>
  <mergeCells count="68">
    <mergeCell ref="V89:W89"/>
    <mergeCell ref="X92:Y92"/>
    <mergeCell ref="V95:W95"/>
    <mergeCell ref="U86:V86"/>
    <mergeCell ref="W86:X86"/>
    <mergeCell ref="Z86:AA86"/>
    <mergeCell ref="U87:V87"/>
    <mergeCell ref="W87:X87"/>
    <mergeCell ref="Z87:AA87"/>
    <mergeCell ref="AB74:AC74"/>
    <mergeCell ref="Y75:Z75"/>
    <mergeCell ref="AB75:AC75"/>
    <mergeCell ref="V77:W77"/>
    <mergeCell ref="X80:Y80"/>
    <mergeCell ref="V83:W83"/>
    <mergeCell ref="Y74:Z74"/>
    <mergeCell ref="W63:X63"/>
    <mergeCell ref="Z63:AA63"/>
    <mergeCell ref="V65:W65"/>
    <mergeCell ref="X68:Y68"/>
    <mergeCell ref="V71:W71"/>
    <mergeCell ref="W62:X62"/>
    <mergeCell ref="Z62:AA62"/>
    <mergeCell ref="Z37:AA37"/>
    <mergeCell ref="U38:V38"/>
    <mergeCell ref="W38:X38"/>
    <mergeCell ref="Z38:AA38"/>
    <mergeCell ref="V40:W40"/>
    <mergeCell ref="X43:Y43"/>
    <mergeCell ref="U37:V37"/>
    <mergeCell ref="W37:X37"/>
    <mergeCell ref="V46:W46"/>
    <mergeCell ref="Y51:AA51"/>
    <mergeCell ref="V53:W53"/>
    <mergeCell ref="X56:Y56"/>
    <mergeCell ref="V59:W59"/>
    <mergeCell ref="V28:W28"/>
    <mergeCell ref="X31:Y31"/>
    <mergeCell ref="M32:O32"/>
    <mergeCell ref="M33:O33"/>
    <mergeCell ref="V34:W34"/>
    <mergeCell ref="M22:O22"/>
    <mergeCell ref="V22:W22"/>
    <mergeCell ref="M23:O23"/>
    <mergeCell ref="Y25:Z25"/>
    <mergeCell ref="AB25:AC25"/>
    <mergeCell ref="Y26:Z26"/>
    <mergeCell ref="AB26:AC26"/>
    <mergeCell ref="Z13:AA13"/>
    <mergeCell ref="U14:V14"/>
    <mergeCell ref="W14:X14"/>
    <mergeCell ref="Z14:AA14"/>
    <mergeCell ref="V16:W16"/>
    <mergeCell ref="X19:Y19"/>
    <mergeCell ref="M13:O13"/>
    <mergeCell ref="U13:V13"/>
    <mergeCell ref="W13:X13"/>
    <mergeCell ref="B1:D1"/>
    <mergeCell ref="M4:O4"/>
    <mergeCell ref="V4:W4"/>
    <mergeCell ref="X7:Y7"/>
    <mergeCell ref="V10:W10"/>
    <mergeCell ref="M12:O12"/>
    <mergeCell ref="Y2:AA2"/>
    <mergeCell ref="B3:D3"/>
    <mergeCell ref="E3:G3"/>
    <mergeCell ref="H3:J3"/>
    <mergeCell ref="M3:O3"/>
  </mergeCells>
  <conditionalFormatting sqref="V4 V10 V16 V22">
    <cfRule type="expression" dxfId="163" priority="23" stopIfTrue="1">
      <formula>OR(AND(V4&lt;&gt;"Bye",V5="Bye"),W4=$G$5)</formula>
    </cfRule>
    <cfRule type="expression" dxfId="162" priority="24" stopIfTrue="1">
      <formula>W5=$G$5</formula>
    </cfRule>
  </conditionalFormatting>
  <conditionalFormatting sqref="V5 V11 V17">
    <cfRule type="expression" dxfId="161" priority="21" stopIfTrue="1">
      <formula>OR(AND(V5&lt;&gt;"Bye",V4="Bye"),W5=$G$5)</formula>
    </cfRule>
    <cfRule type="expression" dxfId="160" priority="22" stopIfTrue="1">
      <formula>W4=$G$5</formula>
    </cfRule>
  </conditionalFormatting>
  <conditionalFormatting sqref="V28 V34 V40 V46">
    <cfRule type="expression" dxfId="159" priority="19" stopIfTrue="1">
      <formula>OR(AND(V28&lt;&gt;"Bye",V29="Bye"),W28=$G$5)</formula>
    </cfRule>
    <cfRule type="expression" dxfId="158" priority="20" stopIfTrue="1">
      <formula>W29=$G$5</formula>
    </cfRule>
  </conditionalFormatting>
  <conditionalFormatting sqref="V29 V35 V41">
    <cfRule type="expression" dxfId="157" priority="17" stopIfTrue="1">
      <formula>OR(AND(V29&lt;&gt;"Bye",V28="Bye"),W29=$G$5)</formula>
    </cfRule>
    <cfRule type="expression" dxfId="156" priority="18" stopIfTrue="1">
      <formula>W28=$G$5</formula>
    </cfRule>
  </conditionalFormatting>
  <conditionalFormatting sqref="V4 V10 V16 V22">
    <cfRule type="expression" dxfId="155" priority="15" stopIfTrue="1">
      <formula>OR(AND(V4&lt;&gt;"Bye",V5="Bye"),W4=$G$5)</formula>
    </cfRule>
    <cfRule type="expression" dxfId="154" priority="16" stopIfTrue="1">
      <formula>W5=$G$5</formula>
    </cfRule>
  </conditionalFormatting>
  <conditionalFormatting sqref="V5 V11 V17">
    <cfRule type="expression" dxfId="153" priority="13" stopIfTrue="1">
      <formula>OR(AND(V5&lt;&gt;"Bye",V4="Bye"),W5=$G$5)</formula>
    </cfRule>
    <cfRule type="expression" dxfId="152" priority="14" stopIfTrue="1">
      <formula>W4=$G$5</formula>
    </cfRule>
  </conditionalFormatting>
  <conditionalFormatting sqref="V28 V34 V40 V46">
    <cfRule type="expression" dxfId="151" priority="11" stopIfTrue="1">
      <formula>OR(AND(V28&lt;&gt;"Bye",V29="Bye"),W28=$G$5)</formula>
    </cfRule>
    <cfRule type="expression" dxfId="150" priority="12" stopIfTrue="1">
      <formula>W29=$G$5</formula>
    </cfRule>
  </conditionalFormatting>
  <conditionalFormatting sqref="V29 V35 V41">
    <cfRule type="expression" dxfId="149" priority="9" stopIfTrue="1">
      <formula>OR(AND(V29&lt;&gt;"Bye",V28="Bye"),W29=$G$5)</formula>
    </cfRule>
    <cfRule type="expression" dxfId="148" priority="10" stopIfTrue="1">
      <formula>W28=$G$5</formula>
    </cfRule>
  </conditionalFormatting>
  <conditionalFormatting sqref="V53 V59 V65 V71">
    <cfRule type="expression" dxfId="147" priority="7" stopIfTrue="1">
      <formula>OR(AND(V53&lt;&gt;"Bye",V54="Bye"),W53=$G$5)</formula>
    </cfRule>
    <cfRule type="expression" dxfId="146" priority="8" stopIfTrue="1">
      <formula>W54=$G$5</formula>
    </cfRule>
  </conditionalFormatting>
  <conditionalFormatting sqref="V54 V60 V66">
    <cfRule type="expression" dxfId="145" priority="5" stopIfTrue="1">
      <formula>OR(AND(V54&lt;&gt;"Bye",V53="Bye"),W54=$G$5)</formula>
    </cfRule>
    <cfRule type="expression" dxfId="144" priority="6" stopIfTrue="1">
      <formula>W53=$G$5</formula>
    </cfRule>
  </conditionalFormatting>
  <conditionalFormatting sqref="V77 V83 V89 V95">
    <cfRule type="expression" dxfId="143" priority="3" stopIfTrue="1">
      <formula>OR(AND(V77&lt;&gt;"Bye",V78="Bye"),W77=$G$5)</formula>
    </cfRule>
    <cfRule type="expression" dxfId="142" priority="4" stopIfTrue="1">
      <formula>W78=$G$5</formula>
    </cfRule>
  </conditionalFormatting>
  <conditionalFormatting sqref="V78 V84 V90">
    <cfRule type="expression" dxfId="141" priority="1" stopIfTrue="1">
      <formula>OR(AND(V78&lt;&gt;"Bye",V77="Bye"),W78=$G$5)</formula>
    </cfRule>
    <cfRule type="expression" dxfId="140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9"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E192"/>
  <sheetViews>
    <sheetView topLeftCell="A19" workbookViewId="0">
      <selection activeCell="T33" sqref="T33"/>
    </sheetView>
  </sheetViews>
  <sheetFormatPr defaultRowHeight="15"/>
  <cols>
    <col min="1" max="1" width="9.140625" style="87"/>
    <col min="2" max="2" width="20.85546875" style="44" customWidth="1"/>
    <col min="3" max="3" width="1.7109375" style="44" customWidth="1"/>
    <col min="4" max="4" width="20.5703125" style="44" customWidth="1"/>
    <col min="5" max="5" width="5.5703125" style="44" customWidth="1"/>
    <col min="6" max="6" width="1.7109375" style="44" customWidth="1"/>
    <col min="7" max="7" width="5.5703125" style="44" customWidth="1"/>
    <col min="8" max="8" width="5.42578125" style="44" customWidth="1"/>
    <col min="9" max="9" width="1.7109375" style="44" customWidth="1"/>
    <col min="10" max="10" width="5.7109375" style="44" customWidth="1"/>
    <col min="11" max="11" width="9.140625" style="44"/>
    <col min="12" max="12" width="20.7109375" style="44" customWidth="1"/>
    <col min="13" max="13" width="5.7109375" style="44" customWidth="1"/>
    <col min="14" max="14" width="1.7109375" style="44" customWidth="1"/>
    <col min="15" max="15" width="5.7109375" style="44" customWidth="1"/>
    <col min="16" max="16" width="3.7109375" style="44" customWidth="1"/>
    <col min="17" max="17" width="6.7109375" style="44" customWidth="1"/>
    <col min="18" max="18" width="6.42578125" style="44" customWidth="1"/>
    <col min="19" max="20" width="9.140625" style="44"/>
    <col min="21" max="31" width="9.140625" style="164"/>
    <col min="32" max="16384" width="9.140625" style="44"/>
  </cols>
  <sheetData>
    <row r="1" spans="1:27" ht="21">
      <c r="A1" s="88"/>
      <c r="B1" s="185" t="s">
        <v>137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7">
      <c r="C2" s="87"/>
      <c r="E2" s="90"/>
      <c r="F2" s="90"/>
      <c r="G2" s="90"/>
      <c r="H2" s="90"/>
      <c r="I2" s="90"/>
      <c r="J2" s="90"/>
      <c r="K2" s="54"/>
      <c r="L2" s="55"/>
      <c r="M2" s="90"/>
      <c r="N2" s="90"/>
      <c r="O2" s="90"/>
      <c r="P2" s="90"/>
      <c r="Q2" s="90"/>
      <c r="R2" s="90"/>
      <c r="S2" s="90"/>
    </row>
    <row r="3" spans="1:27"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90"/>
      <c r="Q3" s="90"/>
      <c r="R3" s="90"/>
      <c r="S3" s="90"/>
      <c r="U3" s="154"/>
      <c r="Y3" s="217" t="s">
        <v>138</v>
      </c>
      <c r="Z3" s="217"/>
      <c r="AA3" s="217"/>
    </row>
    <row r="4" spans="1:27">
      <c r="A4" s="89" t="s">
        <v>0</v>
      </c>
      <c r="B4" s="46" t="s">
        <v>1</v>
      </c>
      <c r="C4" s="89" t="s">
        <v>3</v>
      </c>
      <c r="D4" s="46" t="s">
        <v>2</v>
      </c>
      <c r="E4" s="91" t="s">
        <v>1</v>
      </c>
      <c r="F4" s="91" t="s">
        <v>5</v>
      </c>
      <c r="G4" s="91" t="s">
        <v>2</v>
      </c>
      <c r="H4" s="91" t="s">
        <v>1</v>
      </c>
      <c r="I4" s="91" t="s">
        <v>5</v>
      </c>
      <c r="J4" s="91" t="s">
        <v>2</v>
      </c>
      <c r="K4" s="54"/>
      <c r="L4" s="91" t="s">
        <v>9</v>
      </c>
      <c r="M4" s="194" t="s">
        <v>10</v>
      </c>
      <c r="N4" s="194"/>
      <c r="O4" s="194"/>
      <c r="P4" s="56" t="s">
        <v>11</v>
      </c>
      <c r="Q4" s="91" t="s">
        <v>12</v>
      </c>
      <c r="R4" s="91" t="s">
        <v>13</v>
      </c>
      <c r="S4" s="91" t="s">
        <v>0</v>
      </c>
      <c r="U4" s="162"/>
      <c r="V4" s="211"/>
      <c r="W4" s="211"/>
      <c r="X4" s="148"/>
      <c r="Y4" s="148"/>
      <c r="Z4" s="165"/>
      <c r="AA4" s="165"/>
    </row>
    <row r="5" spans="1:27">
      <c r="A5" s="87">
        <v>31</v>
      </c>
      <c r="B5" s="46" t="str">
        <f>L5</f>
        <v>Adam Šulc</v>
      </c>
      <c r="C5" s="89" t="s">
        <v>3</v>
      </c>
      <c r="D5" s="46" t="str">
        <f>L8</f>
        <v>Kamil Balwar</v>
      </c>
      <c r="E5" s="91">
        <v>2</v>
      </c>
      <c r="F5" s="91" t="s">
        <v>5</v>
      </c>
      <c r="G5" s="91">
        <v>0</v>
      </c>
      <c r="H5" s="91">
        <v>22</v>
      </c>
      <c r="I5" s="91" t="s">
        <v>5</v>
      </c>
      <c r="J5" s="91">
        <v>1</v>
      </c>
      <c r="K5" s="54"/>
      <c r="L5" s="70" t="s">
        <v>116</v>
      </c>
      <c r="M5" s="91">
        <f>SUM(H5,H8,J10)</f>
        <v>66</v>
      </c>
      <c r="N5" s="90" t="s">
        <v>5</v>
      </c>
      <c r="O5" s="91">
        <f>SUM(J5,J8,H10)</f>
        <v>11</v>
      </c>
      <c r="P5" s="91">
        <f>M5-O5</f>
        <v>55</v>
      </c>
      <c r="Q5" s="91">
        <f>SUM(E5,E8,G10)</f>
        <v>6</v>
      </c>
      <c r="R5" s="91">
        <f>Q5+(P5/100)</f>
        <v>6.55</v>
      </c>
      <c r="S5" s="91">
        <f>RANK(R5,$R$5:$R$8,0)</f>
        <v>1</v>
      </c>
      <c r="U5" s="154"/>
      <c r="V5" s="148"/>
      <c r="W5" s="166"/>
      <c r="X5" s="148"/>
      <c r="Y5" s="148"/>
      <c r="Z5" s="165"/>
      <c r="AA5" s="165"/>
    </row>
    <row r="6" spans="1:27">
      <c r="A6" s="87">
        <v>32</v>
      </c>
      <c r="B6" s="46" t="str">
        <f>L6</f>
        <v>Martin Musil</v>
      </c>
      <c r="C6" s="89" t="s">
        <v>3</v>
      </c>
      <c r="D6" s="46" t="str">
        <f>L7</f>
        <v>Kryštof Bílek</v>
      </c>
      <c r="E6" s="91">
        <v>2</v>
      </c>
      <c r="F6" s="91" t="s">
        <v>5</v>
      </c>
      <c r="G6" s="91">
        <v>0</v>
      </c>
      <c r="H6" s="91">
        <v>22</v>
      </c>
      <c r="I6" s="91" t="s">
        <v>5</v>
      </c>
      <c r="J6" s="91">
        <v>1</v>
      </c>
      <c r="K6" s="54"/>
      <c r="L6" s="58" t="s">
        <v>123</v>
      </c>
      <c r="M6" s="91">
        <f>SUM(H6,J8,H9)</f>
        <v>49</v>
      </c>
      <c r="N6" s="91" t="s">
        <v>5</v>
      </c>
      <c r="O6" s="91">
        <f>SUM(J6,H8,J9)</f>
        <v>30</v>
      </c>
      <c r="P6" s="91">
        <f t="shared" ref="P6:P8" si="0">M6-O6</f>
        <v>19</v>
      </c>
      <c r="Q6" s="91">
        <f>SUM(E6,G8,E9)</f>
        <v>4</v>
      </c>
      <c r="R6" s="91">
        <f t="shared" ref="R6:R8" si="1">Q6+(P6/100)</f>
        <v>4.1900000000000004</v>
      </c>
      <c r="S6" s="91">
        <f t="shared" ref="S6:S8" si="2">RANK(R6,$R$5:$R$8,0)</f>
        <v>2</v>
      </c>
      <c r="U6" s="154"/>
      <c r="V6" s="148"/>
      <c r="W6" s="167"/>
      <c r="X6" s="148"/>
      <c r="Y6" s="148"/>
      <c r="Z6" s="165"/>
      <c r="AA6" s="165"/>
    </row>
    <row r="7" spans="1:27">
      <c r="A7" s="87">
        <v>70</v>
      </c>
      <c r="B7" s="46" t="str">
        <f>L8</f>
        <v>Kamil Balwar</v>
      </c>
      <c r="C7" s="89" t="s">
        <v>3</v>
      </c>
      <c r="D7" s="46" t="str">
        <f>L7</f>
        <v>Kryštof Bílek</v>
      </c>
      <c r="E7" s="91">
        <v>2</v>
      </c>
      <c r="F7" s="91" t="s">
        <v>5</v>
      </c>
      <c r="G7" s="91">
        <v>0</v>
      </c>
      <c r="H7" s="91">
        <v>22</v>
      </c>
      <c r="I7" s="91" t="s">
        <v>5</v>
      </c>
      <c r="J7" s="91">
        <v>6</v>
      </c>
      <c r="K7" s="54"/>
      <c r="L7" s="58" t="s">
        <v>128</v>
      </c>
      <c r="M7" s="91">
        <f>SUM(J6,J7,H10)</f>
        <v>12</v>
      </c>
      <c r="N7" s="91" t="s">
        <v>5</v>
      </c>
      <c r="O7" s="91">
        <f>SUM(H6,H7,J10)</f>
        <v>66</v>
      </c>
      <c r="P7" s="91">
        <f t="shared" si="0"/>
        <v>-54</v>
      </c>
      <c r="Q7" s="91">
        <f>SUM(G6,G7,E10)</f>
        <v>0</v>
      </c>
      <c r="R7" s="91">
        <f t="shared" si="1"/>
        <v>-0.54</v>
      </c>
      <c r="S7" s="91">
        <f t="shared" si="2"/>
        <v>4</v>
      </c>
      <c r="U7" s="154"/>
      <c r="V7" s="148"/>
      <c r="W7" s="154" t="s">
        <v>16</v>
      </c>
      <c r="X7" s="214" t="str">
        <f>L5</f>
        <v>Adam Šulc</v>
      </c>
      <c r="Y7" s="211"/>
      <c r="Z7" s="165"/>
      <c r="AA7" s="165"/>
    </row>
    <row r="8" spans="1:27">
      <c r="A8" s="87">
        <v>70</v>
      </c>
      <c r="B8" s="46" t="str">
        <f>L5</f>
        <v>Adam Šulc</v>
      </c>
      <c r="C8" s="89" t="s">
        <v>3</v>
      </c>
      <c r="D8" s="46" t="str">
        <f>L6</f>
        <v>Martin Musil</v>
      </c>
      <c r="E8" s="91">
        <v>2</v>
      </c>
      <c r="F8" s="91" t="s">
        <v>5</v>
      </c>
      <c r="G8" s="91">
        <v>0</v>
      </c>
      <c r="H8" s="91">
        <v>22</v>
      </c>
      <c r="I8" s="91" t="s">
        <v>5</v>
      </c>
      <c r="J8" s="91">
        <v>5</v>
      </c>
      <c r="K8" s="54"/>
      <c r="L8" s="63" t="s">
        <v>136</v>
      </c>
      <c r="M8" s="91">
        <f>SUM(J5,H7,J9)</f>
        <v>30</v>
      </c>
      <c r="N8" s="91" t="s">
        <v>5</v>
      </c>
      <c r="O8" s="91">
        <f>SUM(H5,J7,H9)</f>
        <v>50</v>
      </c>
      <c r="P8" s="91">
        <f t="shared" si="0"/>
        <v>-20</v>
      </c>
      <c r="Q8" s="91">
        <f>SUM(G5,E7,G9)</f>
        <v>2</v>
      </c>
      <c r="R8" s="91">
        <f t="shared" si="1"/>
        <v>1.8</v>
      </c>
      <c r="S8" s="91">
        <f t="shared" si="2"/>
        <v>3</v>
      </c>
      <c r="U8" s="154"/>
      <c r="V8" s="148"/>
      <c r="W8" s="167"/>
      <c r="X8" s="148"/>
      <c r="Y8" s="166"/>
      <c r="Z8" s="165"/>
      <c r="AA8" s="165"/>
    </row>
    <row r="9" spans="1:27">
      <c r="A9" s="87">
        <v>151</v>
      </c>
      <c r="B9" s="46" t="str">
        <f>L6</f>
        <v>Martin Musil</v>
      </c>
      <c r="C9" s="89" t="s">
        <v>3</v>
      </c>
      <c r="D9" s="46" t="str">
        <f>L8</f>
        <v>Kamil Balwar</v>
      </c>
      <c r="E9" s="91">
        <v>2</v>
      </c>
      <c r="F9" s="91" t="s">
        <v>5</v>
      </c>
      <c r="G9" s="91">
        <v>0</v>
      </c>
      <c r="H9" s="91">
        <v>22</v>
      </c>
      <c r="I9" s="91" t="s">
        <v>5</v>
      </c>
      <c r="J9" s="91">
        <v>7</v>
      </c>
      <c r="K9" s="54"/>
      <c r="L9" s="55"/>
      <c r="M9" s="35">
        <f>SUM(M5:M8)</f>
        <v>157</v>
      </c>
      <c r="N9" s="36">
        <f>M9-O9</f>
        <v>0</v>
      </c>
      <c r="O9" s="35">
        <f>SUM(O5:O8)</f>
        <v>157</v>
      </c>
      <c r="P9" s="90"/>
      <c r="Q9" s="90"/>
      <c r="R9" s="90"/>
      <c r="S9" s="90"/>
      <c r="U9" s="154"/>
      <c r="V9" s="148"/>
      <c r="W9" s="167"/>
      <c r="X9" s="148"/>
      <c r="Y9" s="167"/>
      <c r="Z9" s="165"/>
      <c r="AA9" s="165"/>
    </row>
    <row r="10" spans="1:27">
      <c r="A10" s="87">
        <v>152</v>
      </c>
      <c r="B10" s="46" t="str">
        <f>L7</f>
        <v>Kryštof Bílek</v>
      </c>
      <c r="C10" s="89" t="s">
        <v>3</v>
      </c>
      <c r="D10" s="46" t="str">
        <f>L5</f>
        <v>Adam Šulc</v>
      </c>
      <c r="E10" s="91">
        <v>0</v>
      </c>
      <c r="F10" s="91" t="s">
        <v>5</v>
      </c>
      <c r="G10" s="91">
        <v>2</v>
      </c>
      <c r="H10" s="91">
        <v>5</v>
      </c>
      <c r="I10" s="91" t="s">
        <v>5</v>
      </c>
      <c r="J10" s="91">
        <v>22</v>
      </c>
      <c r="K10" s="54"/>
      <c r="L10" s="55"/>
      <c r="M10" s="90"/>
      <c r="N10" s="90"/>
      <c r="O10" s="90"/>
      <c r="P10" s="90"/>
      <c r="Q10" s="90"/>
      <c r="R10" s="90"/>
      <c r="S10" s="90"/>
      <c r="U10" s="154"/>
      <c r="V10" s="211"/>
      <c r="W10" s="212"/>
      <c r="X10" s="148"/>
      <c r="Y10" s="167"/>
      <c r="Z10" s="165"/>
      <c r="AA10" s="165"/>
    </row>
    <row r="11" spans="1:27">
      <c r="B11" s="46"/>
      <c r="C11" s="89"/>
      <c r="D11" s="46"/>
      <c r="E11" s="91"/>
      <c r="F11" s="91"/>
      <c r="G11" s="91"/>
      <c r="H11" s="91"/>
      <c r="I11" s="91"/>
      <c r="J11" s="91"/>
      <c r="K11" s="54"/>
      <c r="L11" s="55"/>
      <c r="M11" s="90"/>
      <c r="N11" s="90"/>
      <c r="O11" s="90"/>
      <c r="P11" s="90"/>
      <c r="Q11" s="90"/>
      <c r="R11" s="90"/>
      <c r="S11" s="90"/>
      <c r="U11" s="154"/>
      <c r="V11" s="148"/>
      <c r="W11" s="168"/>
      <c r="X11" s="169"/>
      <c r="Y11" s="167"/>
      <c r="Z11" s="165"/>
      <c r="AA11" s="165"/>
    </row>
    <row r="12" spans="1:27">
      <c r="B12" s="46"/>
      <c r="C12" s="89"/>
      <c r="D12" s="46"/>
      <c r="E12" s="91"/>
      <c r="F12" s="91"/>
      <c r="G12" s="91"/>
      <c r="H12" s="91"/>
      <c r="I12" s="91"/>
      <c r="J12" s="91"/>
      <c r="K12" s="54"/>
      <c r="L12" s="33" t="s">
        <v>14</v>
      </c>
      <c r="M12" s="188"/>
      <c r="N12" s="188"/>
      <c r="O12" s="188"/>
      <c r="P12" s="90"/>
      <c r="Q12" s="90"/>
      <c r="R12" s="90"/>
      <c r="S12" s="90"/>
      <c r="U12" s="154"/>
      <c r="V12" s="148"/>
      <c r="W12" s="169"/>
      <c r="X12" s="169"/>
      <c r="Y12" s="167"/>
      <c r="Z12" s="165"/>
      <c r="AA12" s="165"/>
    </row>
    <row r="13" spans="1:27">
      <c r="B13" s="46"/>
      <c r="C13" s="89"/>
      <c r="D13" s="46"/>
      <c r="E13" s="91"/>
      <c r="F13" s="91"/>
      <c r="G13" s="91"/>
      <c r="H13" s="91"/>
      <c r="I13" s="91"/>
      <c r="J13" s="91"/>
      <c r="K13" s="54"/>
      <c r="L13" s="91" t="s">
        <v>9</v>
      </c>
      <c r="M13" s="194" t="s">
        <v>10</v>
      </c>
      <c r="N13" s="194"/>
      <c r="O13" s="194"/>
      <c r="P13" s="56" t="s">
        <v>11</v>
      </c>
      <c r="Q13" s="91" t="s">
        <v>12</v>
      </c>
      <c r="R13" s="91" t="s">
        <v>13</v>
      </c>
      <c r="S13" s="91" t="s">
        <v>0</v>
      </c>
      <c r="U13" s="213"/>
      <c r="V13" s="213"/>
      <c r="W13" s="215"/>
      <c r="X13" s="215"/>
      <c r="Y13" s="169"/>
      <c r="Z13" s="208" t="str">
        <f>X7</f>
        <v>Adam Šulc</v>
      </c>
      <c r="AA13" s="218"/>
    </row>
    <row r="14" spans="1:27">
      <c r="A14" s="87">
        <v>33</v>
      </c>
      <c r="B14" s="46" t="str">
        <f>L14</f>
        <v>Austin Raditya</v>
      </c>
      <c r="C14" s="89" t="s">
        <v>3</v>
      </c>
      <c r="D14" s="46" t="str">
        <f>L17</f>
        <v>Jakub Kučera</v>
      </c>
      <c r="E14" s="91">
        <v>2</v>
      </c>
      <c r="F14" s="91" t="s">
        <v>5</v>
      </c>
      <c r="G14" s="91">
        <v>0</v>
      </c>
      <c r="H14" s="91">
        <v>22</v>
      </c>
      <c r="I14" s="91" t="s">
        <v>5</v>
      </c>
      <c r="J14" s="91">
        <v>17</v>
      </c>
      <c r="K14" s="54"/>
      <c r="L14" s="76" t="s">
        <v>120</v>
      </c>
      <c r="M14" s="91">
        <f>SUM(H14,H17,J19)</f>
        <v>66</v>
      </c>
      <c r="N14" s="90" t="s">
        <v>5</v>
      </c>
      <c r="O14" s="91">
        <f>SUM(J14,J17,H19)</f>
        <v>30</v>
      </c>
      <c r="P14" s="91">
        <f>M14-O14</f>
        <v>36</v>
      </c>
      <c r="Q14" s="91">
        <f>SUM(E14,E17,G19)</f>
        <v>6</v>
      </c>
      <c r="R14" s="91">
        <f>Q14+(P14/100)</f>
        <v>6.36</v>
      </c>
      <c r="S14" s="91">
        <f>RANK(R14,$R$14:$R$17,0)</f>
        <v>1</v>
      </c>
      <c r="U14" s="213"/>
      <c r="V14" s="213"/>
      <c r="W14" s="210"/>
      <c r="X14" s="210"/>
      <c r="Y14" s="167"/>
      <c r="Z14" s="219"/>
      <c r="AA14" s="220"/>
    </row>
    <row r="15" spans="1:27">
      <c r="A15" s="87">
        <v>34</v>
      </c>
      <c r="B15" s="46" t="str">
        <f>L15</f>
        <v>Tomáš Plainer</v>
      </c>
      <c r="C15" s="89" t="s">
        <v>3</v>
      </c>
      <c r="D15" s="46" t="str">
        <f>L16</f>
        <v>Milan Kovář</v>
      </c>
      <c r="E15" s="91">
        <v>0</v>
      </c>
      <c r="F15" s="91" t="s">
        <v>5</v>
      </c>
      <c r="G15" s="91">
        <v>2</v>
      </c>
      <c r="H15" s="91">
        <v>5</v>
      </c>
      <c r="I15" s="91" t="s">
        <v>5</v>
      </c>
      <c r="J15" s="91">
        <v>22</v>
      </c>
      <c r="K15" s="54"/>
      <c r="L15" s="71" t="s">
        <v>126</v>
      </c>
      <c r="M15" s="91">
        <f>SUM(H15,J17,H18)</f>
        <v>16</v>
      </c>
      <c r="N15" s="91" t="s">
        <v>5</v>
      </c>
      <c r="O15" s="91">
        <f>SUM(J15,H17,J18)</f>
        <v>66</v>
      </c>
      <c r="P15" s="91">
        <f t="shared" ref="P15:P17" si="3">M15-O15</f>
        <v>-50</v>
      </c>
      <c r="Q15" s="91">
        <f>SUM(E15,G17,E18)</f>
        <v>0</v>
      </c>
      <c r="R15" s="91">
        <f t="shared" ref="R15:R17" si="4">Q15+(P15/100)</f>
        <v>-0.5</v>
      </c>
      <c r="S15" s="91">
        <f t="shared" ref="S15:S17" si="5">RANK(R15,$R$14:$R$17,0)</f>
        <v>4</v>
      </c>
      <c r="U15" s="154"/>
      <c r="V15" s="148"/>
      <c r="W15" s="148"/>
      <c r="X15" s="148"/>
      <c r="Y15" s="167"/>
      <c r="Z15" s="170"/>
      <c r="AA15" s="171"/>
    </row>
    <row r="16" spans="1:27">
      <c r="A16" s="87">
        <v>70</v>
      </c>
      <c r="B16" s="46" t="str">
        <f>L17</f>
        <v>Jakub Kučera</v>
      </c>
      <c r="C16" s="89" t="s">
        <v>3</v>
      </c>
      <c r="D16" s="46" t="str">
        <f>L16</f>
        <v>Milan Kovář</v>
      </c>
      <c r="E16" s="91">
        <v>2</v>
      </c>
      <c r="F16" s="91" t="s">
        <v>5</v>
      </c>
      <c r="G16" s="91">
        <v>0</v>
      </c>
      <c r="H16" s="91">
        <v>22</v>
      </c>
      <c r="I16" s="91" t="s">
        <v>5</v>
      </c>
      <c r="J16" s="91">
        <v>13</v>
      </c>
      <c r="K16" s="54"/>
      <c r="L16" s="69" t="s">
        <v>127</v>
      </c>
      <c r="M16" s="91">
        <f>SUM(J15,J16,H19)</f>
        <v>42</v>
      </c>
      <c r="N16" s="91" t="s">
        <v>5</v>
      </c>
      <c r="O16" s="91">
        <f>SUM(H15,H16,J19)</f>
        <v>49</v>
      </c>
      <c r="P16" s="91">
        <f t="shared" si="3"/>
        <v>-7</v>
      </c>
      <c r="Q16" s="91">
        <f>SUM(G15,G16,E19)</f>
        <v>2</v>
      </c>
      <c r="R16" s="91">
        <f t="shared" si="4"/>
        <v>1.93</v>
      </c>
      <c r="S16" s="91">
        <f t="shared" si="5"/>
        <v>3</v>
      </c>
      <c r="U16" s="154" t="s">
        <v>47</v>
      </c>
      <c r="V16" s="211" t="str">
        <f>L45</f>
        <v>Matyáš Martan</v>
      </c>
      <c r="W16" s="211"/>
      <c r="X16" s="148"/>
      <c r="Y16" s="167"/>
      <c r="Z16" s="170"/>
      <c r="AA16" s="171"/>
    </row>
    <row r="17" spans="1:29">
      <c r="A17" s="87">
        <v>70</v>
      </c>
      <c r="B17" s="46" t="str">
        <f>L14</f>
        <v>Austin Raditya</v>
      </c>
      <c r="C17" s="89" t="s">
        <v>3</v>
      </c>
      <c r="D17" s="46" t="str">
        <f>L15</f>
        <v>Tomáš Plainer</v>
      </c>
      <c r="E17" s="91">
        <v>2</v>
      </c>
      <c r="F17" s="91" t="s">
        <v>5</v>
      </c>
      <c r="G17" s="91">
        <v>0</v>
      </c>
      <c r="H17" s="91">
        <v>22</v>
      </c>
      <c r="I17" s="91" t="s">
        <v>5</v>
      </c>
      <c r="J17" s="91">
        <v>6</v>
      </c>
      <c r="K17" s="54"/>
      <c r="L17" s="78" t="s">
        <v>135</v>
      </c>
      <c r="M17" s="91">
        <f>SUM(J14,H16,J18)</f>
        <v>61</v>
      </c>
      <c r="N17" s="91" t="s">
        <v>5</v>
      </c>
      <c r="O17" s="91">
        <f>SUM(H14,J16,H18)</f>
        <v>40</v>
      </c>
      <c r="P17" s="91">
        <f t="shared" si="3"/>
        <v>21</v>
      </c>
      <c r="Q17" s="91">
        <f>SUM(G14,E16,G18)</f>
        <v>4</v>
      </c>
      <c r="R17" s="91">
        <f t="shared" si="4"/>
        <v>4.21</v>
      </c>
      <c r="S17" s="91">
        <f t="shared" si="5"/>
        <v>2</v>
      </c>
      <c r="U17" s="154"/>
      <c r="V17" s="148"/>
      <c r="W17" s="166"/>
      <c r="X17" s="148"/>
      <c r="Y17" s="167"/>
      <c r="Z17" s="170"/>
      <c r="AA17" s="171"/>
    </row>
    <row r="18" spans="1:29">
      <c r="A18" s="87">
        <v>149</v>
      </c>
      <c r="B18" s="46" t="str">
        <f>L15</f>
        <v>Tomáš Plainer</v>
      </c>
      <c r="C18" s="89" t="s">
        <v>3</v>
      </c>
      <c r="D18" s="46" t="str">
        <f>L17</f>
        <v>Jakub Kučera</v>
      </c>
      <c r="E18" s="91">
        <v>0</v>
      </c>
      <c r="F18" s="91" t="s">
        <v>5</v>
      </c>
      <c r="G18" s="91">
        <v>2</v>
      </c>
      <c r="H18" s="91">
        <v>5</v>
      </c>
      <c r="I18" s="91" t="s">
        <v>5</v>
      </c>
      <c r="J18" s="91">
        <v>22</v>
      </c>
      <c r="K18" s="54"/>
      <c r="L18" s="55"/>
      <c r="M18" s="35">
        <f>SUM(M14:M17)</f>
        <v>185</v>
      </c>
      <c r="N18" s="36">
        <f>M18-O18</f>
        <v>0</v>
      </c>
      <c r="O18" s="35">
        <f>SUM(O14:O17)</f>
        <v>185</v>
      </c>
      <c r="P18" s="90"/>
      <c r="Q18" s="90"/>
      <c r="R18" s="90"/>
      <c r="S18" s="90"/>
      <c r="U18" s="154"/>
      <c r="V18" s="148"/>
      <c r="W18" s="167"/>
      <c r="X18" s="148"/>
      <c r="Y18" s="167"/>
      <c r="Z18" s="170"/>
      <c r="AA18" s="171"/>
    </row>
    <row r="19" spans="1:29">
      <c r="A19" s="87">
        <v>150</v>
      </c>
      <c r="B19" s="46" t="str">
        <f>L16</f>
        <v>Milan Kovář</v>
      </c>
      <c r="C19" s="89" t="s">
        <v>3</v>
      </c>
      <c r="D19" s="46" t="str">
        <f>L14</f>
        <v>Austin Raditya</v>
      </c>
      <c r="E19" s="91">
        <v>0</v>
      </c>
      <c r="F19" s="91" t="s">
        <v>5</v>
      </c>
      <c r="G19" s="91">
        <v>2</v>
      </c>
      <c r="H19" s="91">
        <v>7</v>
      </c>
      <c r="I19" s="91" t="s">
        <v>5</v>
      </c>
      <c r="J19" s="91">
        <v>22</v>
      </c>
      <c r="K19" s="54"/>
      <c r="L19" s="55"/>
      <c r="M19" s="90"/>
      <c r="N19" s="90"/>
      <c r="O19" s="90"/>
      <c r="P19" s="90"/>
      <c r="Q19" s="90"/>
      <c r="R19" s="90"/>
      <c r="S19" s="90"/>
      <c r="U19" s="154"/>
      <c r="V19" s="148"/>
      <c r="W19" s="167"/>
      <c r="X19" s="208" t="str">
        <f>V16</f>
        <v>Matyáš Martan</v>
      </c>
      <c r="Y19" s="209"/>
      <c r="Z19" s="170"/>
      <c r="AA19" s="171"/>
    </row>
    <row r="20" spans="1:29">
      <c r="B20" s="46"/>
      <c r="C20" s="89"/>
      <c r="D20" s="46"/>
      <c r="E20" s="91"/>
      <c r="F20" s="91"/>
      <c r="G20" s="91"/>
      <c r="H20" s="91"/>
      <c r="I20" s="91"/>
      <c r="J20" s="91"/>
      <c r="K20" s="54"/>
      <c r="L20" s="55"/>
      <c r="M20" s="90"/>
      <c r="N20" s="90"/>
      <c r="O20" s="90"/>
      <c r="P20" s="90"/>
      <c r="Q20" s="90"/>
      <c r="R20" s="90"/>
      <c r="S20" s="90"/>
      <c r="U20" s="154"/>
      <c r="V20" s="148"/>
      <c r="W20" s="167"/>
      <c r="X20" s="148"/>
      <c r="Y20" s="168"/>
      <c r="Z20" s="170"/>
      <c r="AA20" s="171"/>
    </row>
    <row r="21" spans="1:29">
      <c r="B21" s="46"/>
      <c r="C21" s="89"/>
      <c r="D21" s="46"/>
      <c r="E21" s="91"/>
      <c r="F21" s="91"/>
      <c r="G21" s="91"/>
      <c r="H21" s="91"/>
      <c r="I21" s="91"/>
      <c r="J21" s="91"/>
      <c r="K21" s="54"/>
      <c r="L21" s="55"/>
      <c r="M21" s="90"/>
      <c r="N21" s="90"/>
      <c r="O21" s="90"/>
      <c r="P21" s="90"/>
      <c r="Q21" s="90"/>
      <c r="R21" s="90"/>
      <c r="S21" s="90"/>
      <c r="U21" s="154"/>
      <c r="V21" s="148"/>
      <c r="W21" s="167"/>
      <c r="X21" s="148"/>
      <c r="Y21" s="169"/>
      <c r="Z21" s="170"/>
      <c r="AA21" s="171"/>
    </row>
    <row r="22" spans="1:29">
      <c r="B22" s="46"/>
      <c r="C22" s="89"/>
      <c r="D22" s="46"/>
      <c r="E22" s="91"/>
      <c r="F22" s="91"/>
      <c r="G22" s="91"/>
      <c r="H22" s="91"/>
      <c r="I22" s="91"/>
      <c r="J22" s="91"/>
      <c r="K22" s="54"/>
      <c r="L22" s="33" t="s">
        <v>25</v>
      </c>
      <c r="M22" s="188"/>
      <c r="N22" s="188"/>
      <c r="O22" s="188"/>
      <c r="P22" s="90"/>
      <c r="Q22" s="90"/>
      <c r="R22" s="90"/>
      <c r="S22" s="90"/>
      <c r="U22" s="154" t="s">
        <v>30</v>
      </c>
      <c r="V22" s="211" t="str">
        <f>L27</f>
        <v>Ondřej Petruška</v>
      </c>
      <c r="W22" s="212"/>
      <c r="X22" s="148"/>
      <c r="Y22" s="148"/>
      <c r="Z22" s="170"/>
      <c r="AA22" s="171"/>
    </row>
    <row r="23" spans="1:29">
      <c r="B23" s="46"/>
      <c r="C23" s="89"/>
      <c r="D23" s="46"/>
      <c r="E23" s="91"/>
      <c r="F23" s="91"/>
      <c r="G23" s="91"/>
      <c r="H23" s="91"/>
      <c r="I23" s="91"/>
      <c r="J23" s="91"/>
      <c r="K23" s="54"/>
      <c r="L23" s="91" t="s">
        <v>9</v>
      </c>
      <c r="M23" s="194" t="s">
        <v>10</v>
      </c>
      <c r="N23" s="194"/>
      <c r="O23" s="194"/>
      <c r="P23" s="56" t="s">
        <v>11</v>
      </c>
      <c r="Q23" s="91" t="s">
        <v>12</v>
      </c>
      <c r="R23" s="91" t="s">
        <v>13</v>
      </c>
      <c r="S23" s="91" t="s">
        <v>0</v>
      </c>
      <c r="U23" s="154"/>
      <c r="Z23" s="154"/>
      <c r="AA23" s="160"/>
    </row>
    <row r="24" spans="1:29">
      <c r="A24" s="87">
        <v>35</v>
      </c>
      <c r="B24" s="46" t="str">
        <f>L24</f>
        <v>Petr Hnilica</v>
      </c>
      <c r="C24" s="89" t="s">
        <v>3</v>
      </c>
      <c r="D24" s="46" t="str">
        <f>L27</f>
        <v>Ondřej Petruška</v>
      </c>
      <c r="E24" s="91">
        <v>2</v>
      </c>
      <c r="F24" s="91" t="s">
        <v>5</v>
      </c>
      <c r="G24" s="91">
        <v>0</v>
      </c>
      <c r="H24" s="91">
        <v>22</v>
      </c>
      <c r="I24" s="91" t="s">
        <v>5</v>
      </c>
      <c r="J24" s="91">
        <v>12</v>
      </c>
      <c r="K24" s="54"/>
      <c r="L24" s="76" t="s">
        <v>118</v>
      </c>
      <c r="M24" s="91">
        <f>SUM(H24,H27,J29)</f>
        <v>66</v>
      </c>
      <c r="N24" s="90" t="s">
        <v>5</v>
      </c>
      <c r="O24" s="91">
        <f>SUM(J24,J27,H29)</f>
        <v>14</v>
      </c>
      <c r="P24" s="91">
        <f>M24-O24</f>
        <v>52</v>
      </c>
      <c r="Q24" s="91">
        <f>SUM(E24,E27,G29)</f>
        <v>6</v>
      </c>
      <c r="R24" s="91">
        <f>Q24+(P24/100)</f>
        <v>6.52</v>
      </c>
      <c r="S24" s="91">
        <f>RANK(R24,$R$24:$R$27,0)</f>
        <v>1</v>
      </c>
      <c r="U24" s="154"/>
      <c r="Z24" s="154"/>
      <c r="AA24" s="160"/>
    </row>
    <row r="25" spans="1:29">
      <c r="A25" s="87">
        <v>36</v>
      </c>
      <c r="B25" s="46" t="str">
        <f>L25</f>
        <v>Matyáš Pecka</v>
      </c>
      <c r="C25" s="89" t="s">
        <v>3</v>
      </c>
      <c r="D25" s="46" t="str">
        <f>L26</f>
        <v>Tomáš Urbanec</v>
      </c>
      <c r="E25" s="91">
        <v>2</v>
      </c>
      <c r="F25" s="91" t="s">
        <v>5</v>
      </c>
      <c r="G25" s="91">
        <v>0</v>
      </c>
      <c r="H25" s="91">
        <v>22</v>
      </c>
      <c r="I25" s="91" t="s">
        <v>5</v>
      </c>
      <c r="J25" s="91">
        <v>0</v>
      </c>
      <c r="K25" s="54"/>
      <c r="L25" s="73" t="s">
        <v>121</v>
      </c>
      <c r="M25" s="91">
        <f>SUM(H25,J27,H28)</f>
        <v>42</v>
      </c>
      <c r="N25" s="91" t="s">
        <v>5</v>
      </c>
      <c r="O25" s="91">
        <f>SUM(J25,H27,J28)</f>
        <v>44</v>
      </c>
      <c r="P25" s="91">
        <f t="shared" ref="P25:P27" si="6">M25-O25</f>
        <v>-2</v>
      </c>
      <c r="Q25" s="91">
        <f>SUM(E25,G27,E28)</f>
        <v>2</v>
      </c>
      <c r="R25" s="91">
        <f t="shared" ref="R25:R27" si="7">Q25+(P25/100)</f>
        <v>1.98</v>
      </c>
      <c r="S25" s="91">
        <f t="shared" ref="S25:S27" si="8">RANK(R25,$R$24:$R$27,0)</f>
        <v>3</v>
      </c>
      <c r="U25" s="213" t="str">
        <f>V34</f>
        <v>Adam Král</v>
      </c>
      <c r="V25" s="213"/>
      <c r="Y25" s="190" t="str">
        <f>X31</f>
        <v>Tomáš Bláha</v>
      </c>
      <c r="Z25" s="190"/>
      <c r="AA25" s="160"/>
      <c r="AB25" s="189" t="str">
        <f>Z13</f>
        <v>Adam Šulc</v>
      </c>
      <c r="AC25" s="190"/>
    </row>
    <row r="26" spans="1:29">
      <c r="A26" s="87">
        <v>70</v>
      </c>
      <c r="B26" s="46" t="str">
        <f>L27</f>
        <v>Ondřej Petruška</v>
      </c>
      <c r="C26" s="89" t="s">
        <v>3</v>
      </c>
      <c r="D26" s="46" t="str">
        <f>L26</f>
        <v>Tomáš Urbanec</v>
      </c>
      <c r="E26" s="91">
        <v>2</v>
      </c>
      <c r="F26" s="91" t="s">
        <v>5</v>
      </c>
      <c r="G26" s="91">
        <v>0</v>
      </c>
      <c r="H26" s="91">
        <v>22</v>
      </c>
      <c r="I26" s="91" t="s">
        <v>5</v>
      </c>
      <c r="J26" s="91">
        <v>0</v>
      </c>
      <c r="K26" s="54"/>
      <c r="L26" s="71" t="s">
        <v>129</v>
      </c>
      <c r="M26" s="91">
        <f>SUM(J25,J26,H29)</f>
        <v>0</v>
      </c>
      <c r="N26" s="91" t="s">
        <v>5</v>
      </c>
      <c r="O26" s="91">
        <f>SUM(H25,H26,J29)</f>
        <v>66</v>
      </c>
      <c r="P26" s="91">
        <f t="shared" si="6"/>
        <v>-66</v>
      </c>
      <c r="Q26" s="91">
        <f>SUM(G25,G26,E29)</f>
        <v>0</v>
      </c>
      <c r="R26" s="91">
        <f t="shared" si="7"/>
        <v>-0.66</v>
      </c>
      <c r="S26" s="91">
        <f t="shared" si="8"/>
        <v>4</v>
      </c>
      <c r="U26" s="184"/>
      <c r="V26" s="184"/>
      <c r="Y26" s="184" t="s">
        <v>215</v>
      </c>
      <c r="Z26" s="184"/>
      <c r="AA26" s="160"/>
      <c r="AC26" s="172"/>
    </row>
    <row r="27" spans="1:29">
      <c r="A27" s="87">
        <v>70</v>
      </c>
      <c r="B27" s="46" t="str">
        <f>L24</f>
        <v>Petr Hnilica</v>
      </c>
      <c r="C27" s="89" t="s">
        <v>3</v>
      </c>
      <c r="D27" s="46" t="str">
        <f>L25</f>
        <v>Matyáš Pecka</v>
      </c>
      <c r="E27" s="91">
        <v>2</v>
      </c>
      <c r="F27" s="91" t="s">
        <v>5</v>
      </c>
      <c r="G27" s="91">
        <v>0</v>
      </c>
      <c r="H27" s="91">
        <v>22</v>
      </c>
      <c r="I27" s="91" t="s">
        <v>5</v>
      </c>
      <c r="J27" s="91">
        <v>2</v>
      </c>
      <c r="K27" s="54"/>
      <c r="L27" s="77" t="s">
        <v>133</v>
      </c>
      <c r="M27" s="91">
        <f>SUM(J24,H26,J28)</f>
        <v>56</v>
      </c>
      <c r="N27" s="91" t="s">
        <v>5</v>
      </c>
      <c r="O27" s="91">
        <f>SUM(H24,J26,H28)</f>
        <v>40</v>
      </c>
      <c r="P27" s="91">
        <f t="shared" si="6"/>
        <v>16</v>
      </c>
      <c r="Q27" s="91">
        <f>SUM(G24,E26,G28)</f>
        <v>4</v>
      </c>
      <c r="R27" s="91">
        <f t="shared" si="7"/>
        <v>4.16</v>
      </c>
      <c r="S27" s="91">
        <f t="shared" si="8"/>
        <v>2</v>
      </c>
      <c r="U27" s="154"/>
      <c r="Z27" s="154"/>
      <c r="AA27" s="160"/>
      <c r="AC27" s="160"/>
    </row>
    <row r="28" spans="1:29">
      <c r="A28" s="87">
        <v>147</v>
      </c>
      <c r="B28" s="46" t="str">
        <f>L25</f>
        <v>Matyáš Pecka</v>
      </c>
      <c r="C28" s="89" t="s">
        <v>3</v>
      </c>
      <c r="D28" s="46" t="str">
        <f>L27</f>
        <v>Ondřej Petruška</v>
      </c>
      <c r="E28" s="91">
        <v>0</v>
      </c>
      <c r="F28" s="91" t="s">
        <v>5</v>
      </c>
      <c r="G28" s="91">
        <v>2</v>
      </c>
      <c r="H28" s="91">
        <v>18</v>
      </c>
      <c r="I28" s="91" t="s">
        <v>5</v>
      </c>
      <c r="J28" s="91">
        <v>22</v>
      </c>
      <c r="K28" s="54"/>
      <c r="L28" s="55"/>
      <c r="M28" s="35">
        <f>SUM(M24:M27)</f>
        <v>164</v>
      </c>
      <c r="N28" s="36">
        <f>M28-O28</f>
        <v>0</v>
      </c>
      <c r="O28" s="35">
        <f>SUM(O24:O27)</f>
        <v>164</v>
      </c>
      <c r="P28" s="90"/>
      <c r="Q28" s="90"/>
      <c r="R28" s="90"/>
      <c r="S28" s="90"/>
      <c r="U28" s="154" t="s">
        <v>37</v>
      </c>
      <c r="V28" s="211" t="str">
        <f>L44</f>
        <v>Tomáš Bláha</v>
      </c>
      <c r="W28" s="211"/>
      <c r="X28" s="148"/>
      <c r="Y28" s="148"/>
      <c r="Z28" s="170"/>
      <c r="AA28" s="171"/>
      <c r="AC28" s="160"/>
    </row>
    <row r="29" spans="1:29">
      <c r="A29" s="87">
        <v>148</v>
      </c>
      <c r="B29" s="46" t="str">
        <f>L26</f>
        <v>Tomáš Urbanec</v>
      </c>
      <c r="C29" s="89" t="s">
        <v>3</v>
      </c>
      <c r="D29" s="46" t="str">
        <f>L24</f>
        <v>Petr Hnilica</v>
      </c>
      <c r="E29" s="91">
        <v>0</v>
      </c>
      <c r="F29" s="91" t="s">
        <v>5</v>
      </c>
      <c r="G29" s="91">
        <v>2</v>
      </c>
      <c r="H29" s="91">
        <v>0</v>
      </c>
      <c r="I29" s="91" t="s">
        <v>5</v>
      </c>
      <c r="J29" s="91">
        <v>22</v>
      </c>
      <c r="K29" s="54"/>
      <c r="L29" s="55"/>
      <c r="M29" s="90"/>
      <c r="N29" s="90"/>
      <c r="O29" s="90"/>
      <c r="P29" s="90"/>
      <c r="Q29" s="90"/>
      <c r="R29" s="90"/>
      <c r="S29" s="90"/>
      <c r="U29" s="154"/>
      <c r="V29" s="148"/>
      <c r="W29" s="166"/>
      <c r="X29" s="148"/>
      <c r="Y29" s="148"/>
      <c r="Z29" s="170"/>
      <c r="AA29" s="171"/>
      <c r="AC29" s="160"/>
    </row>
    <row r="30" spans="1:29">
      <c r="B30" s="46"/>
      <c r="C30" s="89"/>
      <c r="D30" s="46"/>
      <c r="E30" s="91"/>
      <c r="F30" s="91"/>
      <c r="G30" s="91"/>
      <c r="H30" s="91"/>
      <c r="I30" s="91"/>
      <c r="J30" s="91"/>
      <c r="K30" s="54"/>
      <c r="L30" s="55"/>
      <c r="M30" s="90"/>
      <c r="N30" s="90"/>
      <c r="O30" s="90"/>
      <c r="P30" s="90"/>
      <c r="Q30" s="90"/>
      <c r="R30" s="90"/>
      <c r="S30" s="90"/>
      <c r="U30" s="154"/>
      <c r="V30" s="148"/>
      <c r="W30" s="167"/>
      <c r="X30" s="148"/>
      <c r="Y30" s="148"/>
      <c r="Z30" s="170"/>
      <c r="AA30" s="171"/>
      <c r="AC30" s="160"/>
    </row>
    <row r="31" spans="1:29">
      <c r="B31" s="46"/>
      <c r="C31" s="89"/>
      <c r="D31" s="46"/>
      <c r="E31" s="91"/>
      <c r="F31" s="91"/>
      <c r="G31" s="91"/>
      <c r="H31" s="91"/>
      <c r="I31" s="91"/>
      <c r="J31" s="91"/>
      <c r="K31" s="54"/>
      <c r="L31" s="55"/>
      <c r="M31" s="90"/>
      <c r="N31" s="90"/>
      <c r="O31" s="90"/>
      <c r="P31" s="90"/>
      <c r="Q31" s="90"/>
      <c r="R31" s="90"/>
      <c r="S31" s="90"/>
      <c r="U31" s="154"/>
      <c r="V31" s="148"/>
      <c r="W31" s="167"/>
      <c r="X31" s="214" t="str">
        <f>V28</f>
        <v>Tomáš Bláha</v>
      </c>
      <c r="Y31" s="211"/>
      <c r="Z31" s="170"/>
      <c r="AA31" s="171"/>
      <c r="AC31" s="160"/>
    </row>
    <row r="32" spans="1:29">
      <c r="B32" s="46"/>
      <c r="C32" s="89"/>
      <c r="D32" s="46"/>
      <c r="E32" s="91"/>
      <c r="F32" s="91"/>
      <c r="G32" s="91"/>
      <c r="H32" s="91"/>
      <c r="I32" s="91"/>
      <c r="J32" s="91"/>
      <c r="K32" s="54"/>
      <c r="L32" s="33" t="s">
        <v>26</v>
      </c>
      <c r="M32" s="188"/>
      <c r="N32" s="188"/>
      <c r="O32" s="188"/>
      <c r="P32" s="90"/>
      <c r="Q32" s="90"/>
      <c r="R32" s="90"/>
      <c r="S32" s="90"/>
      <c r="U32" s="154"/>
      <c r="V32" s="148"/>
      <c r="W32" s="167"/>
      <c r="X32" s="148"/>
      <c r="Y32" s="166"/>
      <c r="Z32" s="170"/>
      <c r="AA32" s="171"/>
      <c r="AC32" s="160"/>
    </row>
    <row r="33" spans="1:29">
      <c r="B33" s="46"/>
      <c r="C33" s="89"/>
      <c r="D33" s="46"/>
      <c r="E33" s="91"/>
      <c r="F33" s="91"/>
      <c r="G33" s="91"/>
      <c r="H33" s="91"/>
      <c r="I33" s="91"/>
      <c r="J33" s="91"/>
      <c r="K33" s="54"/>
      <c r="L33" s="91" t="s">
        <v>9</v>
      </c>
      <c r="M33" s="194" t="s">
        <v>10</v>
      </c>
      <c r="N33" s="194"/>
      <c r="O33" s="194"/>
      <c r="P33" s="56" t="s">
        <v>11</v>
      </c>
      <c r="Q33" s="91" t="s">
        <v>12</v>
      </c>
      <c r="R33" s="91" t="s">
        <v>13</v>
      </c>
      <c r="S33" s="91" t="s">
        <v>0</v>
      </c>
      <c r="U33" s="154"/>
      <c r="V33" s="148"/>
      <c r="W33" s="167"/>
      <c r="X33" s="148"/>
      <c r="Y33" s="167"/>
      <c r="Z33" s="170"/>
      <c r="AA33" s="171"/>
      <c r="AC33" s="160"/>
    </row>
    <row r="34" spans="1:29">
      <c r="A34" s="87">
        <v>37</v>
      </c>
      <c r="B34" s="46" t="str">
        <f>L34</f>
        <v>Matěj Slavík</v>
      </c>
      <c r="C34" s="89" t="s">
        <v>3</v>
      </c>
      <c r="D34" s="46" t="str">
        <f>L37</f>
        <v>Patrik Ševčík</v>
      </c>
      <c r="E34" s="91">
        <v>2</v>
      </c>
      <c r="F34" s="91" t="s">
        <v>5</v>
      </c>
      <c r="G34" s="91">
        <v>0</v>
      </c>
      <c r="H34" s="91">
        <v>22</v>
      </c>
      <c r="I34" s="91" t="s">
        <v>5</v>
      </c>
      <c r="J34" s="91">
        <v>10</v>
      </c>
      <c r="K34" s="54"/>
      <c r="L34" s="76" t="s">
        <v>119</v>
      </c>
      <c r="M34" s="91">
        <f>SUM(H34,H37,J39)</f>
        <v>62</v>
      </c>
      <c r="N34" s="90" t="s">
        <v>5</v>
      </c>
      <c r="O34" s="91">
        <f>SUM(J34,J37,H39)</f>
        <v>32</v>
      </c>
      <c r="P34" s="91">
        <f>M34-O34</f>
        <v>30</v>
      </c>
      <c r="Q34" s="91">
        <f>SUM(E34,E37,G39)</f>
        <v>5</v>
      </c>
      <c r="R34" s="91">
        <f>Q34+(P34/100)</f>
        <v>5.3</v>
      </c>
      <c r="S34" s="91">
        <f>RANK(R34,$R$34:$R$37,0)</f>
        <v>1</v>
      </c>
      <c r="U34" s="154" t="s">
        <v>38</v>
      </c>
      <c r="V34" s="211" t="str">
        <f>L35</f>
        <v>Adam Král</v>
      </c>
      <c r="W34" s="212"/>
      <c r="X34" s="148"/>
      <c r="Y34" s="167"/>
      <c r="Z34" s="170"/>
      <c r="AA34" s="171"/>
      <c r="AC34" s="160"/>
    </row>
    <row r="35" spans="1:29">
      <c r="A35" s="87">
        <v>38</v>
      </c>
      <c r="B35" s="46" t="str">
        <f>L35</f>
        <v>Adam Král</v>
      </c>
      <c r="C35" s="89" t="s">
        <v>3</v>
      </c>
      <c r="D35" s="46" t="str">
        <f>L36</f>
        <v>Vojtech Panocha</v>
      </c>
      <c r="E35" s="91">
        <v>2</v>
      </c>
      <c r="F35" s="91" t="s">
        <v>5</v>
      </c>
      <c r="G35" s="91">
        <v>0</v>
      </c>
      <c r="H35" s="91">
        <v>22</v>
      </c>
      <c r="I35" s="91" t="s">
        <v>5</v>
      </c>
      <c r="J35" s="91">
        <v>7</v>
      </c>
      <c r="K35" s="54"/>
      <c r="L35" s="58" t="s">
        <v>122</v>
      </c>
      <c r="M35" s="91">
        <f>SUM(H35,J37,H38)</f>
        <v>61</v>
      </c>
      <c r="N35" s="91" t="s">
        <v>5</v>
      </c>
      <c r="O35" s="91">
        <f>SUM(J35,H37,J38)</f>
        <v>38</v>
      </c>
      <c r="P35" s="91">
        <f t="shared" ref="P35:P37" si="9">M35-O35</f>
        <v>23</v>
      </c>
      <c r="Q35" s="91">
        <f>SUM(E35,G37,E38)</f>
        <v>5</v>
      </c>
      <c r="R35" s="91">
        <f t="shared" ref="R35:R37" si="10">Q35+(P35/100)</f>
        <v>5.23</v>
      </c>
      <c r="S35" s="91">
        <f t="shared" ref="S35:S37" si="11">RANK(R35,$R$34:$R$37,0)</f>
        <v>2</v>
      </c>
      <c r="U35" s="154"/>
      <c r="V35" s="148"/>
      <c r="W35" s="168"/>
      <c r="X35" s="169"/>
      <c r="Y35" s="167"/>
      <c r="Z35" s="170"/>
      <c r="AA35" s="171"/>
      <c r="AC35" s="160"/>
    </row>
    <row r="36" spans="1:29">
      <c r="A36" s="87">
        <v>70</v>
      </c>
      <c r="B36" s="46" t="str">
        <f>L37</f>
        <v>Patrik Ševčík</v>
      </c>
      <c r="C36" s="89" t="s">
        <v>3</v>
      </c>
      <c r="D36" s="46" t="str">
        <f>L36</f>
        <v>Vojtech Panocha</v>
      </c>
      <c r="E36" s="91">
        <v>0</v>
      </c>
      <c r="F36" s="91" t="s">
        <v>5</v>
      </c>
      <c r="G36" s="91">
        <v>2</v>
      </c>
      <c r="H36" s="91">
        <v>19</v>
      </c>
      <c r="I36" s="91" t="s">
        <v>5</v>
      </c>
      <c r="J36" s="91">
        <v>22</v>
      </c>
      <c r="K36" s="54"/>
      <c r="L36" s="71" t="s">
        <v>130</v>
      </c>
      <c r="M36" s="91">
        <f>SUM(J35,J36,H39)</f>
        <v>34</v>
      </c>
      <c r="N36" s="91" t="s">
        <v>5</v>
      </c>
      <c r="O36" s="91">
        <f>SUM(H35,H36,J39)</f>
        <v>63</v>
      </c>
      <c r="P36" s="91">
        <f t="shared" si="9"/>
        <v>-29</v>
      </c>
      <c r="Q36" s="91">
        <f>SUM(G35,G36,E39)</f>
        <v>2</v>
      </c>
      <c r="R36" s="91">
        <f t="shared" si="10"/>
        <v>1.71</v>
      </c>
      <c r="S36" s="91">
        <f t="shared" si="11"/>
        <v>3</v>
      </c>
      <c r="U36" s="154"/>
      <c r="V36" s="148"/>
      <c r="W36" s="169"/>
      <c r="X36" s="169"/>
      <c r="Y36" s="167"/>
      <c r="Z36" s="170"/>
      <c r="AA36" s="171"/>
      <c r="AC36" s="160"/>
    </row>
    <row r="37" spans="1:29">
      <c r="A37" s="87">
        <v>70</v>
      </c>
      <c r="B37" s="46" t="str">
        <f>L34</f>
        <v>Matěj Slavík</v>
      </c>
      <c r="C37" s="89" t="s">
        <v>3</v>
      </c>
      <c r="D37" s="46" t="str">
        <f>L35</f>
        <v>Adam Král</v>
      </c>
      <c r="E37" s="91">
        <v>1</v>
      </c>
      <c r="F37" s="91" t="s">
        <v>5</v>
      </c>
      <c r="G37" s="91">
        <v>1</v>
      </c>
      <c r="H37" s="91">
        <v>18</v>
      </c>
      <c r="I37" s="91" t="s">
        <v>5</v>
      </c>
      <c r="J37" s="91">
        <v>17</v>
      </c>
      <c r="K37" s="54"/>
      <c r="L37" s="73" t="s">
        <v>134</v>
      </c>
      <c r="M37" s="91">
        <f>SUM(J34,H36,J38)</f>
        <v>42</v>
      </c>
      <c r="N37" s="91" t="s">
        <v>5</v>
      </c>
      <c r="O37" s="91">
        <f>SUM(H34,J36,H38)</f>
        <v>66</v>
      </c>
      <c r="P37" s="91">
        <f t="shared" si="9"/>
        <v>-24</v>
      </c>
      <c r="Q37" s="91">
        <f>SUM(G34,E36,G38)</f>
        <v>0</v>
      </c>
      <c r="R37" s="91">
        <f t="shared" si="10"/>
        <v>-0.24</v>
      </c>
      <c r="S37" s="91">
        <f t="shared" si="11"/>
        <v>4</v>
      </c>
      <c r="U37" s="221"/>
      <c r="V37" s="221"/>
      <c r="W37" s="215"/>
      <c r="X37" s="215"/>
      <c r="Y37" s="167"/>
      <c r="Z37" s="208" t="str">
        <f>X43</f>
        <v>Austin Raditya</v>
      </c>
      <c r="AA37" s="209"/>
      <c r="AC37" s="160"/>
    </row>
    <row r="38" spans="1:29">
      <c r="A38" s="87">
        <v>145</v>
      </c>
      <c r="B38" s="46" t="str">
        <f>L35</f>
        <v>Adam Král</v>
      </c>
      <c r="C38" s="89" t="s">
        <v>3</v>
      </c>
      <c r="D38" s="46" t="str">
        <f>L37</f>
        <v>Patrik Ševčík</v>
      </c>
      <c r="E38" s="91">
        <v>2</v>
      </c>
      <c r="F38" s="91" t="s">
        <v>5</v>
      </c>
      <c r="G38" s="91">
        <v>0</v>
      </c>
      <c r="H38" s="91">
        <v>22</v>
      </c>
      <c r="I38" s="91" t="s">
        <v>5</v>
      </c>
      <c r="J38" s="91">
        <v>13</v>
      </c>
      <c r="K38" s="54"/>
      <c r="L38" s="55"/>
      <c r="M38" s="35">
        <f>SUM(M34:M37)</f>
        <v>199</v>
      </c>
      <c r="N38" s="36">
        <f>M38-O38</f>
        <v>0</v>
      </c>
      <c r="O38" s="35">
        <f>SUM(O34:O37)</f>
        <v>199</v>
      </c>
      <c r="P38" s="90"/>
      <c r="Q38" s="90"/>
      <c r="R38" s="90"/>
      <c r="S38" s="90"/>
      <c r="U38" s="213"/>
      <c r="V38" s="213"/>
      <c r="W38" s="210"/>
      <c r="X38" s="210"/>
      <c r="Y38" s="167"/>
      <c r="Z38" s="192"/>
      <c r="AA38" s="207"/>
      <c r="AC38" s="160"/>
    </row>
    <row r="39" spans="1:29">
      <c r="A39" s="87">
        <v>146</v>
      </c>
      <c r="B39" s="46" t="str">
        <f>L36</f>
        <v>Vojtech Panocha</v>
      </c>
      <c r="C39" s="89" t="s">
        <v>3</v>
      </c>
      <c r="D39" s="46" t="str">
        <f>L34</f>
        <v>Matěj Slavík</v>
      </c>
      <c r="E39" s="91">
        <v>0</v>
      </c>
      <c r="F39" s="91" t="s">
        <v>5</v>
      </c>
      <c r="G39" s="91">
        <v>2</v>
      </c>
      <c r="H39" s="91">
        <v>5</v>
      </c>
      <c r="I39" s="91" t="s">
        <v>5</v>
      </c>
      <c r="J39" s="91">
        <v>22</v>
      </c>
      <c r="K39" s="54"/>
      <c r="L39" s="55"/>
      <c r="M39" s="90"/>
      <c r="N39" s="90"/>
      <c r="O39" s="90"/>
      <c r="P39" s="90"/>
      <c r="Q39" s="90"/>
      <c r="R39" s="90"/>
      <c r="S39" s="90"/>
      <c r="U39" s="154"/>
      <c r="V39" s="148"/>
      <c r="W39" s="148"/>
      <c r="X39" s="148"/>
      <c r="Y39" s="167"/>
      <c r="Z39" s="165"/>
      <c r="AA39" s="165"/>
      <c r="AC39" s="160"/>
    </row>
    <row r="40" spans="1:29">
      <c r="B40" s="46"/>
      <c r="C40" s="89"/>
      <c r="D40" s="46"/>
      <c r="E40" s="91"/>
      <c r="F40" s="91"/>
      <c r="G40" s="91"/>
      <c r="H40" s="91"/>
      <c r="I40" s="91"/>
      <c r="J40" s="91"/>
      <c r="K40" s="54"/>
      <c r="L40" s="55"/>
      <c r="M40" s="90"/>
      <c r="N40" s="90"/>
      <c r="O40" s="90"/>
      <c r="P40" s="90"/>
      <c r="Q40" s="90"/>
      <c r="R40" s="90"/>
      <c r="S40" s="90"/>
      <c r="U40" s="154"/>
      <c r="V40" s="211"/>
      <c r="W40" s="211"/>
      <c r="X40" s="148"/>
      <c r="Y40" s="167"/>
      <c r="Z40" s="165"/>
      <c r="AA40" s="165"/>
      <c r="AC40" s="160"/>
    </row>
    <row r="41" spans="1:29">
      <c r="B41" s="107"/>
      <c r="C41" s="108"/>
      <c r="D41" s="107"/>
      <c r="E41" s="109"/>
      <c r="F41" s="109"/>
      <c r="G41" s="109"/>
      <c r="H41" s="109"/>
      <c r="I41" s="109"/>
      <c r="J41" s="109"/>
      <c r="K41" s="54"/>
      <c r="L41" s="33" t="s">
        <v>27</v>
      </c>
      <c r="M41" s="90"/>
      <c r="N41" s="90"/>
      <c r="O41" s="90"/>
      <c r="P41" s="90"/>
      <c r="Q41" s="90"/>
      <c r="R41" s="90"/>
      <c r="S41" s="90"/>
      <c r="U41" s="154"/>
      <c r="V41" s="148"/>
      <c r="W41" s="166"/>
      <c r="X41" s="148"/>
      <c r="Y41" s="167"/>
      <c r="Z41" s="165"/>
      <c r="AA41" s="165"/>
      <c r="AC41" s="160"/>
    </row>
    <row r="42" spans="1:29">
      <c r="A42" s="94"/>
      <c r="B42" s="46"/>
      <c r="C42" s="89"/>
      <c r="D42" s="46"/>
      <c r="E42" s="91"/>
      <c r="F42" s="91"/>
      <c r="G42" s="91"/>
      <c r="H42" s="91"/>
      <c r="I42" s="91"/>
      <c r="J42" s="91"/>
      <c r="K42" s="54"/>
      <c r="L42" s="91" t="s">
        <v>9</v>
      </c>
      <c r="M42" s="194" t="s">
        <v>10</v>
      </c>
      <c r="N42" s="194"/>
      <c r="O42" s="194"/>
      <c r="P42" s="56" t="s">
        <v>11</v>
      </c>
      <c r="Q42" s="91" t="s">
        <v>12</v>
      </c>
      <c r="R42" s="91" t="s">
        <v>13</v>
      </c>
      <c r="S42" s="91" t="s">
        <v>0</v>
      </c>
      <c r="U42" s="154"/>
      <c r="V42" s="148"/>
      <c r="W42" s="167"/>
      <c r="X42" s="148"/>
      <c r="Y42" s="167"/>
      <c r="Z42" s="165"/>
      <c r="AA42" s="165"/>
      <c r="AC42" s="160"/>
    </row>
    <row r="43" spans="1:29">
      <c r="A43" s="94">
        <v>13</v>
      </c>
      <c r="B43" s="46" t="str">
        <f>L43</f>
        <v>Lukáš Mervart</v>
      </c>
      <c r="C43" s="89" t="s">
        <v>3</v>
      </c>
      <c r="D43" s="46" t="str">
        <f>L47</f>
        <v>Teodor Schinko</v>
      </c>
      <c r="E43" s="91">
        <v>2</v>
      </c>
      <c r="F43" s="91" t="s">
        <v>5</v>
      </c>
      <c r="G43" s="92">
        <v>0</v>
      </c>
      <c r="H43" s="91">
        <v>22</v>
      </c>
      <c r="I43" s="91" t="s">
        <v>5</v>
      </c>
      <c r="J43" s="91">
        <v>1</v>
      </c>
      <c r="L43" s="104" t="s">
        <v>117</v>
      </c>
      <c r="M43" s="89">
        <f>SUM(H43,H46,H48,H51)</f>
        <v>88</v>
      </c>
      <c r="N43" s="87" t="s">
        <v>5</v>
      </c>
      <c r="O43" s="89">
        <f>SUM(J43,J46,J48,J51)</f>
        <v>20</v>
      </c>
      <c r="P43" s="89">
        <f>M43-O43</f>
        <v>68</v>
      </c>
      <c r="Q43" s="89">
        <f>SUM(E43,E46,E48,E51)</f>
        <v>8</v>
      </c>
      <c r="R43" s="89">
        <f>Q43+(P43/100)</f>
        <v>8.68</v>
      </c>
      <c r="S43" s="89">
        <f>RANK(R43,$R$43:$R$47,0)</f>
        <v>1</v>
      </c>
      <c r="U43" s="154"/>
      <c r="V43" s="148"/>
      <c r="W43" s="154" t="s">
        <v>19</v>
      </c>
      <c r="X43" s="208" t="str">
        <f>L14</f>
        <v>Austin Raditya</v>
      </c>
      <c r="Y43" s="209"/>
      <c r="Z43" s="165"/>
      <c r="AA43" s="165"/>
      <c r="AC43" s="160"/>
    </row>
    <row r="44" spans="1:29">
      <c r="A44" s="94">
        <v>14</v>
      </c>
      <c r="B44" s="46" t="str">
        <f>L44</f>
        <v>Tomáš Bláha</v>
      </c>
      <c r="C44" s="89" t="s">
        <v>3</v>
      </c>
      <c r="D44" s="46" t="str">
        <f>L46</f>
        <v>Jan Kozák</v>
      </c>
      <c r="E44" s="91">
        <v>2</v>
      </c>
      <c r="F44" s="91" t="s">
        <v>5</v>
      </c>
      <c r="G44" s="91">
        <v>0</v>
      </c>
      <c r="H44" s="91">
        <v>22</v>
      </c>
      <c r="I44" s="91" t="s">
        <v>5</v>
      </c>
      <c r="J44" s="91">
        <v>9</v>
      </c>
      <c r="L44" s="62" t="s">
        <v>124</v>
      </c>
      <c r="M44" s="89">
        <f>SUM(H44,H47,H49,J51)</f>
        <v>73</v>
      </c>
      <c r="N44" s="89" t="s">
        <v>5</v>
      </c>
      <c r="O44" s="89">
        <f>SUM(J44,J47,H51,J49)</f>
        <v>56</v>
      </c>
      <c r="P44" s="89">
        <f t="shared" ref="P44:P47" si="12">M44-O44</f>
        <v>17</v>
      </c>
      <c r="Q44" s="89">
        <f>SUM(E44,E47,E49,G51)</f>
        <v>5</v>
      </c>
      <c r="R44" s="89">
        <f t="shared" ref="R44:R47" si="13">Q44+(P44/100)</f>
        <v>5.17</v>
      </c>
      <c r="S44" s="89">
        <f t="shared" ref="S44:S47" si="14">RANK(R44,$R$43:$R$47,0)</f>
        <v>2</v>
      </c>
      <c r="U44" s="154"/>
      <c r="V44" s="148"/>
      <c r="W44" s="167"/>
      <c r="X44" s="148"/>
      <c r="Y44" s="168"/>
      <c r="Z44" s="165"/>
      <c r="AA44" s="165"/>
      <c r="AC44" s="160"/>
    </row>
    <row r="45" spans="1:29">
      <c r="A45" s="94">
        <v>39</v>
      </c>
      <c r="B45" s="46" t="str">
        <f>L45</f>
        <v>Matyáš Martan</v>
      </c>
      <c r="C45" s="89" t="s">
        <v>3</v>
      </c>
      <c r="D45" s="46" t="str">
        <f>L47</f>
        <v>Teodor Schinko</v>
      </c>
      <c r="E45" s="91">
        <v>2</v>
      </c>
      <c r="F45" s="91" t="s">
        <v>5</v>
      </c>
      <c r="G45" s="91">
        <v>0</v>
      </c>
      <c r="H45" s="91">
        <v>22</v>
      </c>
      <c r="I45" s="91" t="s">
        <v>5</v>
      </c>
      <c r="J45" s="91">
        <v>7</v>
      </c>
      <c r="L45" s="26" t="s">
        <v>125</v>
      </c>
      <c r="M45" s="89">
        <f>SUM(H52,H45,J48,J49)</f>
        <v>69</v>
      </c>
      <c r="N45" s="89" t="s">
        <v>5</v>
      </c>
      <c r="O45" s="89">
        <f>SUM(J45,J52,H49,H48)</f>
        <v>60</v>
      </c>
      <c r="P45" s="89">
        <f t="shared" si="12"/>
        <v>9</v>
      </c>
      <c r="Q45" s="89">
        <f>SUM(E45,E52,G49,G48)</f>
        <v>5</v>
      </c>
      <c r="R45" s="89">
        <f t="shared" si="13"/>
        <v>5.09</v>
      </c>
      <c r="S45" s="89">
        <f t="shared" si="14"/>
        <v>3</v>
      </c>
      <c r="U45" s="154"/>
      <c r="V45" s="148"/>
      <c r="W45" s="167"/>
      <c r="X45" s="148"/>
      <c r="Y45" s="169"/>
      <c r="Z45" s="165"/>
      <c r="AA45" s="165"/>
      <c r="AC45" s="160"/>
    </row>
    <row r="46" spans="1:29">
      <c r="A46" s="94">
        <v>40</v>
      </c>
      <c r="B46" s="46" t="str">
        <f>L43</f>
        <v>Lukáš Mervart</v>
      </c>
      <c r="C46" s="89" t="s">
        <v>3</v>
      </c>
      <c r="D46" s="46" t="str">
        <f>L46</f>
        <v>Jan Kozák</v>
      </c>
      <c r="E46" s="91">
        <v>2</v>
      </c>
      <c r="F46" s="91" t="s">
        <v>5</v>
      </c>
      <c r="G46" s="91">
        <v>0</v>
      </c>
      <c r="H46" s="91">
        <v>22</v>
      </c>
      <c r="I46" s="91" t="s">
        <v>5</v>
      </c>
      <c r="J46" s="91">
        <v>2</v>
      </c>
      <c r="L46" s="62" t="s">
        <v>131</v>
      </c>
      <c r="M46" s="89">
        <f>SUM(H50,J44,J46,J52)</f>
        <v>41</v>
      </c>
      <c r="N46" s="89" t="s">
        <v>5</v>
      </c>
      <c r="O46" s="89">
        <f>SUM(H44,H46,H52,J50)</f>
        <v>84</v>
      </c>
      <c r="P46" s="89">
        <f t="shared" si="12"/>
        <v>-43</v>
      </c>
      <c r="Q46" s="89">
        <f>SUM(E50,G44,G46,G52)</f>
        <v>1</v>
      </c>
      <c r="R46" s="89">
        <f t="shared" si="13"/>
        <v>0.57000000000000006</v>
      </c>
      <c r="S46" s="89">
        <f t="shared" si="14"/>
        <v>4</v>
      </c>
      <c r="U46" s="154"/>
      <c r="V46" s="211"/>
      <c r="W46" s="212"/>
      <c r="X46" s="148"/>
      <c r="Y46" s="148"/>
      <c r="Z46" s="165"/>
      <c r="AA46" s="165"/>
      <c r="AC46" s="160"/>
    </row>
    <row r="47" spans="1:29">
      <c r="A47" s="94">
        <v>85</v>
      </c>
      <c r="B47" s="46" t="str">
        <f>L44</f>
        <v>Tomáš Bláha</v>
      </c>
      <c r="C47" s="89" t="s">
        <v>3</v>
      </c>
      <c r="D47" s="46" t="str">
        <f>L47</f>
        <v>Teodor Schinko</v>
      </c>
      <c r="E47" s="91">
        <v>2</v>
      </c>
      <c r="F47" s="91" t="s">
        <v>5</v>
      </c>
      <c r="G47" s="91">
        <v>0</v>
      </c>
      <c r="H47" s="91">
        <v>22</v>
      </c>
      <c r="I47" s="91" t="s">
        <v>5</v>
      </c>
      <c r="J47" s="91">
        <v>7</v>
      </c>
      <c r="L47" s="62" t="s">
        <v>132</v>
      </c>
      <c r="M47" s="89">
        <f>SUM(J43,J45,J47,J50)</f>
        <v>33</v>
      </c>
      <c r="N47" s="89" t="s">
        <v>5</v>
      </c>
      <c r="O47" s="89">
        <f>SUM(H43,H45,H47,H50)</f>
        <v>84</v>
      </c>
      <c r="P47" s="89">
        <f t="shared" si="12"/>
        <v>-51</v>
      </c>
      <c r="Q47" s="89">
        <f>SUM(G43,G45,G47,G50)</f>
        <v>1</v>
      </c>
      <c r="R47" s="89">
        <f t="shared" si="13"/>
        <v>0.49</v>
      </c>
      <c r="S47" s="89">
        <f t="shared" si="14"/>
        <v>5</v>
      </c>
      <c r="U47" s="154"/>
      <c r="AC47" s="160"/>
    </row>
    <row r="48" spans="1:29">
      <c r="A48" s="94">
        <v>86</v>
      </c>
      <c r="B48" s="46" t="str">
        <f>L43</f>
        <v>Lukáš Mervart</v>
      </c>
      <c r="C48" s="89" t="s">
        <v>3</v>
      </c>
      <c r="D48" s="46" t="str">
        <f>L45</f>
        <v>Matyáš Martan</v>
      </c>
      <c r="E48" s="91">
        <v>2</v>
      </c>
      <c r="F48" s="91" t="s">
        <v>5</v>
      </c>
      <c r="G48" s="91">
        <v>0</v>
      </c>
      <c r="H48" s="91">
        <v>22</v>
      </c>
      <c r="I48" s="91" t="s">
        <v>5</v>
      </c>
      <c r="J48" s="91">
        <v>7</v>
      </c>
      <c r="L48" s="45"/>
      <c r="M48" s="4">
        <f>SUM(M43:M47)</f>
        <v>304</v>
      </c>
      <c r="N48" s="3">
        <f>M48-O48</f>
        <v>0</v>
      </c>
      <c r="O48" s="4">
        <f>SUM(O43:O47)</f>
        <v>304</v>
      </c>
      <c r="P48" s="87"/>
      <c r="Q48" s="87"/>
      <c r="R48" s="87"/>
      <c r="S48" s="87"/>
      <c r="U48" s="154"/>
      <c r="AC48" s="160"/>
    </row>
    <row r="49" spans="1:31">
      <c r="A49" s="94">
        <v>143</v>
      </c>
      <c r="B49" s="46" t="str">
        <f>L44</f>
        <v>Tomáš Bláha</v>
      </c>
      <c r="C49" s="89" t="s">
        <v>3</v>
      </c>
      <c r="D49" s="46" t="str">
        <f>L45</f>
        <v>Matyáš Martan</v>
      </c>
      <c r="E49" s="91">
        <v>1</v>
      </c>
      <c r="F49" s="91" t="s">
        <v>5</v>
      </c>
      <c r="G49" s="91">
        <v>1</v>
      </c>
      <c r="H49" s="91">
        <v>19</v>
      </c>
      <c r="I49" s="91" t="s">
        <v>5</v>
      </c>
      <c r="J49" s="91">
        <v>18</v>
      </c>
      <c r="L49" s="45"/>
      <c r="M49" s="87"/>
      <c r="N49" s="87"/>
      <c r="O49" s="87"/>
      <c r="P49" s="87"/>
      <c r="Q49" s="87"/>
      <c r="R49" s="87"/>
      <c r="S49" s="87"/>
      <c r="U49" s="154"/>
      <c r="AA49" s="190" t="str">
        <f>Z86</f>
        <v>Lukáš Mervart</v>
      </c>
      <c r="AB49" s="190"/>
      <c r="AC49" s="160"/>
      <c r="AD49" s="189" t="str">
        <f>AB25</f>
        <v>Adam Šulc</v>
      </c>
      <c r="AE49" s="190"/>
    </row>
    <row r="50" spans="1:31">
      <c r="A50" s="94">
        <v>144</v>
      </c>
      <c r="B50" s="46" t="str">
        <f>L46</f>
        <v>Jan Kozák</v>
      </c>
      <c r="C50" s="89" t="s">
        <v>3</v>
      </c>
      <c r="D50" s="46" t="str">
        <f>L47</f>
        <v>Teodor Schinko</v>
      </c>
      <c r="E50" s="91">
        <v>1</v>
      </c>
      <c r="F50" s="91" t="s">
        <v>5</v>
      </c>
      <c r="G50" s="91">
        <v>1</v>
      </c>
      <c r="H50" s="91">
        <v>18</v>
      </c>
      <c r="I50" s="91" t="s">
        <v>5</v>
      </c>
      <c r="J50" s="91">
        <v>18</v>
      </c>
      <c r="L50" s="45"/>
      <c r="M50" s="87"/>
      <c r="N50" s="87"/>
      <c r="O50" s="87"/>
      <c r="P50" s="87"/>
      <c r="Q50" s="87"/>
      <c r="R50" s="87"/>
      <c r="S50" s="87"/>
      <c r="U50" s="154"/>
      <c r="AA50" s="184" t="s">
        <v>50</v>
      </c>
      <c r="AB50" s="184"/>
      <c r="AC50" s="160"/>
      <c r="AD50" s="183" t="s">
        <v>140</v>
      </c>
      <c r="AE50" s="184"/>
    </row>
    <row r="51" spans="1:31">
      <c r="A51" s="94">
        <v>186</v>
      </c>
      <c r="B51" s="46" t="str">
        <f>L43</f>
        <v>Lukáš Mervart</v>
      </c>
      <c r="C51" s="89" t="s">
        <v>3</v>
      </c>
      <c r="D51" s="46" t="str">
        <f>L44</f>
        <v>Tomáš Bláha</v>
      </c>
      <c r="E51" s="91">
        <v>2</v>
      </c>
      <c r="F51" s="91" t="s">
        <v>5</v>
      </c>
      <c r="G51" s="91">
        <v>0</v>
      </c>
      <c r="H51" s="91">
        <v>22</v>
      </c>
      <c r="I51" s="91" t="s">
        <v>5</v>
      </c>
      <c r="J51" s="91">
        <v>10</v>
      </c>
      <c r="U51" s="154"/>
      <c r="AC51" s="160"/>
    </row>
    <row r="52" spans="1:31">
      <c r="A52" s="94">
        <v>187</v>
      </c>
      <c r="B52" s="46" t="str">
        <f>L45</f>
        <v>Matyáš Martan</v>
      </c>
      <c r="C52" s="89" t="s">
        <v>3</v>
      </c>
      <c r="D52" s="46" t="str">
        <f>L46</f>
        <v>Jan Kozák</v>
      </c>
      <c r="E52" s="91">
        <v>2</v>
      </c>
      <c r="F52" s="91" t="s">
        <v>5</v>
      </c>
      <c r="G52" s="91">
        <v>0</v>
      </c>
      <c r="H52" s="91">
        <v>22</v>
      </c>
      <c r="I52" s="91" t="s">
        <v>5</v>
      </c>
      <c r="J52" s="91">
        <v>12</v>
      </c>
      <c r="L52" s="95"/>
      <c r="M52" s="233"/>
      <c r="N52" s="233"/>
      <c r="O52" s="233"/>
      <c r="P52" s="96"/>
      <c r="Q52" s="96"/>
      <c r="R52" s="96"/>
      <c r="S52" s="96"/>
      <c r="U52" s="154"/>
      <c r="AC52" s="160"/>
    </row>
    <row r="53" spans="1:31">
      <c r="A53" s="94"/>
      <c r="B53" s="103"/>
      <c r="C53" s="94"/>
      <c r="D53" s="103"/>
      <c r="E53" s="96"/>
      <c r="F53" s="96"/>
      <c r="G53" s="96"/>
      <c r="H53" s="96"/>
      <c r="I53" s="96"/>
      <c r="J53" s="96"/>
      <c r="K53" s="111"/>
      <c r="L53" s="96"/>
      <c r="M53" s="233"/>
      <c r="N53" s="233"/>
      <c r="O53" s="233"/>
      <c r="P53" s="97"/>
      <c r="Q53" s="96"/>
      <c r="R53" s="96"/>
      <c r="S53" s="96"/>
      <c r="U53" s="162"/>
      <c r="V53" s="211"/>
      <c r="W53" s="211"/>
      <c r="X53" s="148"/>
      <c r="Y53" s="148"/>
      <c r="Z53" s="165"/>
      <c r="AA53" s="165"/>
      <c r="AC53" s="160"/>
    </row>
    <row r="54" spans="1:31">
      <c r="A54" s="94"/>
      <c r="B54" s="103"/>
      <c r="C54" s="94"/>
      <c r="D54" s="103"/>
      <c r="E54" s="96"/>
      <c r="F54" s="96"/>
      <c r="G54" s="96"/>
      <c r="H54" s="96"/>
      <c r="I54" s="96"/>
      <c r="J54" s="96"/>
      <c r="K54" s="111"/>
      <c r="L54" s="126"/>
      <c r="M54" s="96"/>
      <c r="N54" s="96"/>
      <c r="O54" s="96"/>
      <c r="P54" s="96"/>
      <c r="Q54" s="96"/>
      <c r="R54" s="96"/>
      <c r="S54" s="96"/>
      <c r="U54" s="154"/>
      <c r="V54" s="148"/>
      <c r="W54" s="166"/>
      <c r="X54" s="148"/>
      <c r="Y54" s="148"/>
      <c r="Z54" s="165"/>
      <c r="AA54" s="165"/>
      <c r="AC54" s="160"/>
    </row>
    <row r="55" spans="1:31">
      <c r="A55" s="94"/>
      <c r="B55" s="103"/>
      <c r="C55" s="94"/>
      <c r="D55" s="103"/>
      <c r="E55" s="96"/>
      <c r="F55" s="96"/>
      <c r="G55" s="96"/>
      <c r="H55" s="96"/>
      <c r="I55" s="96"/>
      <c r="J55" s="96"/>
      <c r="K55" s="111"/>
      <c r="L55" s="127"/>
      <c r="M55" s="96"/>
      <c r="N55" s="96"/>
      <c r="O55" s="96"/>
      <c r="P55" s="96"/>
      <c r="Q55" s="96"/>
      <c r="R55" s="96"/>
      <c r="S55" s="96"/>
      <c r="U55" s="154"/>
      <c r="V55" s="148"/>
      <c r="W55" s="167"/>
      <c r="X55" s="148"/>
      <c r="Y55" s="148"/>
      <c r="Z55" s="165"/>
      <c r="AA55" s="165"/>
      <c r="AC55" s="160"/>
    </row>
    <row r="56" spans="1:31">
      <c r="A56" s="94"/>
      <c r="B56" s="103"/>
      <c r="C56" s="94"/>
      <c r="D56" s="103"/>
      <c r="E56" s="96"/>
      <c r="F56" s="96"/>
      <c r="G56" s="96"/>
      <c r="H56" s="96"/>
      <c r="I56" s="96"/>
      <c r="J56" s="96"/>
      <c r="K56" s="111"/>
      <c r="L56" s="125"/>
      <c r="M56" s="96"/>
      <c r="N56" s="96"/>
      <c r="O56" s="96"/>
      <c r="P56" s="96"/>
      <c r="Q56" s="96"/>
      <c r="R56" s="96"/>
      <c r="S56" s="96"/>
      <c r="U56" s="154"/>
      <c r="V56" s="148"/>
      <c r="W56" s="154" t="s">
        <v>31</v>
      </c>
      <c r="X56" s="214" t="str">
        <f>L24</f>
        <v>Petr Hnilica</v>
      </c>
      <c r="Y56" s="211"/>
      <c r="Z56" s="165"/>
      <c r="AA56" s="165"/>
      <c r="AC56" s="160"/>
    </row>
    <row r="57" spans="1:31">
      <c r="A57" s="94"/>
      <c r="B57" s="103"/>
      <c r="C57" s="94"/>
      <c r="D57" s="103"/>
      <c r="E57" s="96"/>
      <c r="F57" s="96"/>
      <c r="G57" s="96"/>
      <c r="H57" s="96"/>
      <c r="I57" s="96"/>
      <c r="J57" s="96"/>
      <c r="K57" s="111"/>
      <c r="L57" s="125"/>
      <c r="M57" s="96"/>
      <c r="N57" s="96"/>
      <c r="O57" s="96"/>
      <c r="P57" s="96"/>
      <c r="Q57" s="96"/>
      <c r="R57" s="96"/>
      <c r="S57" s="96"/>
      <c r="U57" s="154"/>
      <c r="V57" s="148"/>
      <c r="W57" s="167"/>
      <c r="X57" s="148"/>
      <c r="Y57" s="166"/>
      <c r="Z57" s="165"/>
      <c r="AA57" s="165"/>
      <c r="AC57" s="160"/>
    </row>
    <row r="58" spans="1:31">
      <c r="A58" s="94"/>
      <c r="B58" s="103"/>
      <c r="C58" s="94"/>
      <c r="D58" s="103"/>
      <c r="E58" s="96"/>
      <c r="F58" s="96"/>
      <c r="G58" s="96"/>
      <c r="H58" s="96"/>
      <c r="I58" s="96"/>
      <c r="J58" s="96"/>
      <c r="K58" s="111"/>
      <c r="L58" s="100"/>
      <c r="M58" s="101"/>
      <c r="N58" s="102"/>
      <c r="O58" s="101"/>
      <c r="P58" s="96"/>
      <c r="Q58" s="96"/>
      <c r="R58" s="96"/>
      <c r="S58" s="96"/>
      <c r="U58" s="154"/>
      <c r="V58" s="148"/>
      <c r="W58" s="167"/>
      <c r="X58" s="148"/>
      <c r="Y58" s="167"/>
      <c r="Z58" s="165"/>
      <c r="AA58" s="165"/>
      <c r="AC58" s="160"/>
    </row>
    <row r="59" spans="1:31">
      <c r="A59" s="94"/>
      <c r="B59" s="103"/>
      <c r="C59" s="94"/>
      <c r="D59" s="103"/>
      <c r="E59" s="96"/>
      <c r="F59" s="96"/>
      <c r="G59" s="96"/>
      <c r="H59" s="96"/>
      <c r="I59" s="96"/>
      <c r="J59" s="96"/>
      <c r="K59" s="111"/>
      <c r="L59" s="100"/>
      <c r="M59" s="96"/>
      <c r="N59" s="96"/>
      <c r="O59" s="96"/>
      <c r="P59" s="96"/>
      <c r="Q59" s="96"/>
      <c r="R59" s="96"/>
      <c r="S59" s="96"/>
      <c r="U59" s="154"/>
      <c r="V59" s="211"/>
      <c r="W59" s="212"/>
      <c r="X59" s="148"/>
      <c r="Y59" s="167"/>
      <c r="Z59" s="165"/>
      <c r="AA59" s="165"/>
      <c r="AC59" s="160"/>
    </row>
    <row r="60" spans="1:31">
      <c r="A60" s="94"/>
      <c r="B60" s="103"/>
      <c r="C60" s="94"/>
      <c r="D60" s="103"/>
      <c r="E60" s="96"/>
      <c r="F60" s="96"/>
      <c r="G60" s="96"/>
      <c r="H60" s="96"/>
      <c r="I60" s="96"/>
      <c r="J60" s="96"/>
      <c r="K60" s="111"/>
      <c r="L60" s="100"/>
      <c r="M60" s="96"/>
      <c r="N60" s="96"/>
      <c r="O60" s="96"/>
      <c r="P60" s="96"/>
      <c r="Q60" s="96"/>
      <c r="R60" s="96"/>
      <c r="S60" s="96"/>
      <c r="U60" s="154"/>
      <c r="V60" s="148"/>
      <c r="W60" s="168"/>
      <c r="X60" s="169"/>
      <c r="Y60" s="167"/>
      <c r="Z60" s="165"/>
      <c r="AA60" s="165"/>
      <c r="AC60" s="160"/>
    </row>
    <row r="61" spans="1:31">
      <c r="A61" s="94"/>
      <c r="B61" s="103"/>
      <c r="C61" s="94"/>
      <c r="D61" s="103"/>
      <c r="E61" s="96"/>
      <c r="F61" s="96"/>
      <c r="G61" s="96"/>
      <c r="H61" s="96"/>
      <c r="I61" s="96"/>
      <c r="J61" s="96"/>
      <c r="K61" s="111"/>
      <c r="L61" s="100"/>
      <c r="M61" s="96"/>
      <c r="N61" s="96"/>
      <c r="O61" s="96"/>
      <c r="P61" s="96"/>
      <c r="Q61" s="96"/>
      <c r="R61" s="96"/>
      <c r="S61" s="96"/>
      <c r="U61" s="154"/>
      <c r="V61" s="148"/>
      <c r="W61" s="169"/>
      <c r="X61" s="169"/>
      <c r="Y61" s="167"/>
      <c r="Z61" s="165"/>
      <c r="AA61" s="165"/>
      <c r="AC61" s="160"/>
    </row>
    <row r="62" spans="1:31">
      <c r="A62" s="94"/>
      <c r="B62" s="103"/>
      <c r="C62" s="94"/>
      <c r="D62" s="103"/>
      <c r="E62" s="96"/>
      <c r="F62" s="96"/>
      <c r="G62" s="96"/>
      <c r="H62" s="96"/>
      <c r="I62" s="96"/>
      <c r="J62" s="96"/>
      <c r="K62" s="111"/>
      <c r="L62" s="95"/>
      <c r="M62" s="233"/>
      <c r="N62" s="233"/>
      <c r="O62" s="233"/>
      <c r="P62" s="96"/>
      <c r="Q62" s="96"/>
      <c r="R62" s="96"/>
      <c r="S62" s="96"/>
      <c r="T62" s="103"/>
      <c r="U62" s="211" t="str">
        <f>V34</f>
        <v>Adam Král</v>
      </c>
      <c r="V62" s="211"/>
      <c r="W62" s="215"/>
      <c r="X62" s="215"/>
      <c r="Y62" s="167"/>
      <c r="Z62" s="214" t="str">
        <f>X56</f>
        <v>Petr Hnilica</v>
      </c>
      <c r="AA62" s="211"/>
      <c r="AC62" s="160"/>
    </row>
    <row r="63" spans="1:31">
      <c r="A63" s="94"/>
      <c r="B63" s="103"/>
      <c r="C63" s="94"/>
      <c r="D63" s="103"/>
      <c r="E63" s="96"/>
      <c r="F63" s="96"/>
      <c r="G63" s="96"/>
      <c r="H63" s="96"/>
      <c r="I63" s="96"/>
      <c r="J63" s="96"/>
      <c r="K63" s="111"/>
      <c r="L63" s="96"/>
      <c r="M63" s="233"/>
      <c r="N63" s="233"/>
      <c r="O63" s="233"/>
      <c r="P63" s="97"/>
      <c r="Q63" s="96"/>
      <c r="R63" s="96"/>
      <c r="S63" s="96"/>
      <c r="U63" s="213"/>
      <c r="V63" s="213"/>
      <c r="W63" s="210"/>
      <c r="X63" s="210"/>
      <c r="Y63" s="167"/>
      <c r="Z63" s="192"/>
      <c r="AA63" s="193"/>
      <c r="AC63" s="160"/>
    </row>
    <row r="64" spans="1:31">
      <c r="A64" s="94"/>
      <c r="B64" s="103"/>
      <c r="C64" s="94"/>
      <c r="D64" s="103"/>
      <c r="E64" s="96"/>
      <c r="F64" s="96"/>
      <c r="G64" s="96"/>
      <c r="H64" s="96"/>
      <c r="I64" s="96"/>
      <c r="J64" s="96"/>
      <c r="K64" s="111"/>
      <c r="L64" s="128"/>
      <c r="M64" s="96"/>
      <c r="N64" s="96"/>
      <c r="O64" s="96"/>
      <c r="P64" s="96"/>
      <c r="Q64" s="96"/>
      <c r="R64" s="96"/>
      <c r="S64" s="96"/>
      <c r="U64" s="154"/>
      <c r="V64" s="148"/>
      <c r="W64" s="148"/>
      <c r="X64" s="148"/>
      <c r="Y64" s="167"/>
      <c r="Z64" s="170"/>
      <c r="AA64" s="171"/>
      <c r="AC64" s="160"/>
    </row>
    <row r="65" spans="1:29">
      <c r="A65" s="94"/>
      <c r="B65" s="103"/>
      <c r="C65" s="94"/>
      <c r="D65" s="103"/>
      <c r="E65" s="96"/>
      <c r="F65" s="96"/>
      <c r="G65" s="96"/>
      <c r="H65" s="96"/>
      <c r="I65" s="96"/>
      <c r="J65" s="96"/>
      <c r="K65" s="111"/>
      <c r="L65" s="125"/>
      <c r="M65" s="96"/>
      <c r="N65" s="96"/>
      <c r="O65" s="96"/>
      <c r="P65" s="96"/>
      <c r="Q65" s="96"/>
      <c r="R65" s="96"/>
      <c r="S65" s="96"/>
      <c r="U65" s="154" t="s">
        <v>17</v>
      </c>
      <c r="V65" s="211" t="str">
        <f>L17</f>
        <v>Jakub Kučera</v>
      </c>
      <c r="W65" s="211"/>
      <c r="X65" s="148"/>
      <c r="Y65" s="167"/>
      <c r="Z65" s="170"/>
      <c r="AA65" s="171"/>
      <c r="AC65" s="160"/>
    </row>
    <row r="66" spans="1:29">
      <c r="A66" s="94"/>
      <c r="B66" s="103"/>
      <c r="C66" s="94"/>
      <c r="D66" s="103"/>
      <c r="E66" s="96"/>
      <c r="F66" s="96"/>
      <c r="G66" s="96"/>
      <c r="H66" s="96"/>
      <c r="I66" s="96"/>
      <c r="J66" s="96"/>
      <c r="K66" s="111"/>
      <c r="L66" s="129"/>
      <c r="M66" s="96"/>
      <c r="N66" s="96"/>
      <c r="O66" s="96"/>
      <c r="P66" s="96"/>
      <c r="Q66" s="96"/>
      <c r="R66" s="96"/>
      <c r="S66" s="96"/>
      <c r="U66" s="154"/>
      <c r="V66" s="148"/>
      <c r="W66" s="166"/>
      <c r="X66" s="148"/>
      <c r="Y66" s="167"/>
      <c r="Z66" s="170"/>
      <c r="AA66" s="171"/>
      <c r="AC66" s="160"/>
    </row>
    <row r="67" spans="1:29">
      <c r="A67" s="94"/>
      <c r="B67" s="103"/>
      <c r="C67" s="94"/>
      <c r="D67" s="103"/>
      <c r="E67" s="96"/>
      <c r="F67" s="96"/>
      <c r="G67" s="96"/>
      <c r="H67" s="96"/>
      <c r="I67" s="96"/>
      <c r="J67" s="96"/>
      <c r="K67" s="111"/>
      <c r="L67" s="128"/>
      <c r="M67" s="96"/>
      <c r="N67" s="96"/>
      <c r="O67" s="96"/>
      <c r="P67" s="96"/>
      <c r="Q67" s="96"/>
      <c r="R67" s="96"/>
      <c r="S67" s="96"/>
      <c r="U67" s="154"/>
      <c r="V67" s="148"/>
      <c r="W67" s="167"/>
      <c r="X67" s="148"/>
      <c r="Y67" s="167"/>
      <c r="Z67" s="170"/>
      <c r="AA67" s="171"/>
      <c r="AC67" s="160"/>
    </row>
    <row r="68" spans="1:29">
      <c r="A68" s="94"/>
      <c r="B68" s="103"/>
      <c r="C68" s="94"/>
      <c r="D68" s="103"/>
      <c r="E68" s="96"/>
      <c r="F68" s="96"/>
      <c r="G68" s="96"/>
      <c r="H68" s="96"/>
      <c r="I68" s="96"/>
      <c r="J68" s="96"/>
      <c r="K68" s="111"/>
      <c r="L68" s="100"/>
      <c r="M68" s="101"/>
      <c r="N68" s="102"/>
      <c r="O68" s="101"/>
      <c r="P68" s="96"/>
      <c r="Q68" s="96"/>
      <c r="R68" s="96"/>
      <c r="S68" s="96"/>
      <c r="U68" s="154"/>
      <c r="V68" s="148"/>
      <c r="W68" s="167"/>
      <c r="X68" s="208" t="str">
        <f>V71</f>
        <v>Martin Musil</v>
      </c>
      <c r="Y68" s="209"/>
      <c r="Z68" s="170"/>
      <c r="AA68" s="171"/>
      <c r="AC68" s="160"/>
    </row>
    <row r="69" spans="1:29">
      <c r="A69" s="94"/>
      <c r="B69" s="103"/>
      <c r="C69" s="94"/>
      <c r="D69" s="103"/>
      <c r="E69" s="96"/>
      <c r="F69" s="96"/>
      <c r="G69" s="96"/>
      <c r="H69" s="96"/>
      <c r="I69" s="96"/>
      <c r="J69" s="96"/>
      <c r="K69" s="111"/>
      <c r="L69" s="100"/>
      <c r="M69" s="96"/>
      <c r="N69" s="96"/>
      <c r="O69" s="96"/>
      <c r="P69" s="96"/>
      <c r="Q69" s="96"/>
      <c r="R69" s="96"/>
      <c r="S69" s="96"/>
      <c r="U69" s="154"/>
      <c r="V69" s="148"/>
      <c r="W69" s="167"/>
      <c r="X69" s="148"/>
      <c r="Y69" s="168"/>
      <c r="Z69" s="170"/>
      <c r="AA69" s="171"/>
      <c r="AC69" s="160"/>
    </row>
    <row r="70" spans="1:29">
      <c r="A70" s="94"/>
      <c r="B70" s="103"/>
      <c r="C70" s="94"/>
      <c r="D70" s="103"/>
      <c r="E70" s="96"/>
      <c r="F70" s="96"/>
      <c r="G70" s="96"/>
      <c r="H70" s="96"/>
      <c r="I70" s="96"/>
      <c r="J70" s="96"/>
      <c r="K70" s="111"/>
      <c r="L70" s="100"/>
      <c r="M70" s="96"/>
      <c r="N70" s="96"/>
      <c r="O70" s="96"/>
      <c r="P70" s="96"/>
      <c r="Q70" s="96"/>
      <c r="R70" s="96"/>
      <c r="S70" s="96"/>
      <c r="U70" s="154"/>
      <c r="V70" s="148"/>
      <c r="W70" s="167"/>
      <c r="X70" s="148"/>
      <c r="Y70" s="169"/>
      <c r="Z70" s="170"/>
      <c r="AA70" s="171"/>
      <c r="AC70" s="160"/>
    </row>
    <row r="71" spans="1:29">
      <c r="A71" s="94"/>
      <c r="B71" s="103"/>
      <c r="C71" s="94"/>
      <c r="D71" s="103"/>
      <c r="E71" s="96"/>
      <c r="F71" s="96"/>
      <c r="G71" s="96"/>
      <c r="H71" s="96"/>
      <c r="I71" s="96"/>
      <c r="J71" s="96"/>
      <c r="K71" s="111"/>
      <c r="L71" s="100"/>
      <c r="M71" s="96"/>
      <c r="N71" s="96"/>
      <c r="O71" s="96"/>
      <c r="P71" s="96"/>
      <c r="Q71" s="96"/>
      <c r="R71" s="96"/>
      <c r="S71" s="96"/>
      <c r="U71" s="154" t="s">
        <v>18</v>
      </c>
      <c r="V71" s="211" t="str">
        <f>L6</f>
        <v>Martin Musil</v>
      </c>
      <c r="W71" s="212"/>
      <c r="X71" s="148"/>
      <c r="Y71" s="148"/>
      <c r="Z71" s="170"/>
      <c r="AA71" s="171"/>
      <c r="AC71" s="160"/>
    </row>
    <row r="72" spans="1:29">
      <c r="A72" s="94"/>
      <c r="B72" s="103"/>
      <c r="C72" s="94"/>
      <c r="D72" s="103"/>
      <c r="E72" s="96"/>
      <c r="F72" s="96"/>
      <c r="G72" s="96"/>
      <c r="H72" s="96"/>
      <c r="I72" s="96"/>
      <c r="J72" s="96"/>
      <c r="K72" s="111"/>
      <c r="L72" s="95"/>
      <c r="M72" s="233"/>
      <c r="N72" s="233"/>
      <c r="O72" s="233"/>
      <c r="P72" s="96"/>
      <c r="Q72" s="96"/>
      <c r="R72" s="96"/>
      <c r="S72" s="96"/>
      <c r="U72" s="154"/>
      <c r="Z72" s="154"/>
      <c r="AA72" s="160"/>
      <c r="AC72" s="160"/>
    </row>
    <row r="73" spans="1:29">
      <c r="A73" s="94"/>
      <c r="B73" s="103"/>
      <c r="C73" s="94"/>
      <c r="D73" s="103"/>
      <c r="E73" s="96"/>
      <c r="F73" s="96"/>
      <c r="G73" s="96"/>
      <c r="H73" s="96"/>
      <c r="I73" s="96"/>
      <c r="J73" s="96"/>
      <c r="K73" s="111"/>
      <c r="L73" s="96"/>
      <c r="M73" s="233"/>
      <c r="N73" s="233"/>
      <c r="O73" s="233"/>
      <c r="P73" s="97"/>
      <c r="Q73" s="96"/>
      <c r="R73" s="96"/>
      <c r="S73" s="96"/>
      <c r="U73" s="154"/>
      <c r="Z73" s="154"/>
      <c r="AA73" s="160"/>
      <c r="AC73" s="160"/>
    </row>
    <row r="74" spans="1:29">
      <c r="A74" s="94"/>
      <c r="B74" s="103"/>
      <c r="C74" s="94"/>
      <c r="D74" s="103"/>
      <c r="E74" s="96"/>
      <c r="F74" s="96"/>
      <c r="G74" s="96"/>
      <c r="H74" s="96"/>
      <c r="I74" s="96"/>
      <c r="J74" s="96"/>
      <c r="K74" s="111"/>
      <c r="L74" s="130"/>
      <c r="M74" s="96"/>
      <c r="N74" s="96"/>
      <c r="O74" s="96"/>
      <c r="P74" s="96"/>
      <c r="Q74" s="96"/>
      <c r="R74" s="96"/>
      <c r="S74" s="96"/>
      <c r="U74" s="154"/>
      <c r="Y74" s="190" t="str">
        <f>X80</f>
        <v>Matěj Slavík</v>
      </c>
      <c r="Z74" s="190"/>
      <c r="AA74" s="160"/>
      <c r="AB74" s="189" t="str">
        <f>Z62</f>
        <v>Petr Hnilica</v>
      </c>
      <c r="AC74" s="216"/>
    </row>
    <row r="75" spans="1:29">
      <c r="A75" s="94"/>
      <c r="B75" s="103"/>
      <c r="C75" s="94"/>
      <c r="D75" s="103"/>
      <c r="E75" s="96"/>
      <c r="F75" s="96"/>
      <c r="G75" s="96"/>
      <c r="H75" s="96"/>
      <c r="I75" s="96"/>
      <c r="J75" s="96"/>
      <c r="K75" s="111"/>
      <c r="L75" s="125"/>
      <c r="M75" s="96"/>
      <c r="N75" s="96"/>
      <c r="O75" s="96"/>
      <c r="P75" s="96"/>
      <c r="Q75" s="96"/>
      <c r="R75" s="96"/>
      <c r="S75" s="96"/>
      <c r="U75" s="154"/>
      <c r="Z75" s="154"/>
      <c r="AA75" s="160"/>
    </row>
    <row r="76" spans="1:29">
      <c r="A76" s="94"/>
      <c r="B76" s="103"/>
      <c r="C76" s="94"/>
      <c r="D76" s="103"/>
      <c r="E76" s="96"/>
      <c r="F76" s="96"/>
      <c r="G76" s="96"/>
      <c r="H76" s="96"/>
      <c r="I76" s="96"/>
      <c r="J76" s="96"/>
      <c r="K76" s="111"/>
      <c r="L76" s="130"/>
      <c r="M76" s="96"/>
      <c r="N76" s="96"/>
      <c r="O76" s="96"/>
      <c r="P76" s="96"/>
      <c r="Q76" s="96"/>
      <c r="R76" s="96"/>
      <c r="S76" s="96"/>
      <c r="U76" s="154"/>
      <c r="Z76" s="154"/>
      <c r="AA76" s="160"/>
    </row>
    <row r="77" spans="1:29">
      <c r="A77" s="94"/>
      <c r="B77" s="103"/>
      <c r="C77" s="94"/>
      <c r="D77" s="103"/>
      <c r="E77" s="96"/>
      <c r="F77" s="96"/>
      <c r="G77" s="96"/>
      <c r="H77" s="96"/>
      <c r="I77" s="96"/>
      <c r="J77" s="96"/>
      <c r="K77" s="111"/>
      <c r="L77" s="125"/>
      <c r="M77" s="96"/>
      <c r="N77" s="96"/>
      <c r="O77" s="96"/>
      <c r="P77" s="96"/>
      <c r="Q77" s="96"/>
      <c r="R77" s="96"/>
      <c r="S77" s="96"/>
      <c r="U77" s="154"/>
      <c r="V77" s="211"/>
      <c r="W77" s="211"/>
      <c r="X77" s="148"/>
      <c r="Y77" s="148"/>
      <c r="Z77" s="170"/>
      <c r="AA77" s="171"/>
    </row>
    <row r="78" spans="1:29">
      <c r="A78" s="94"/>
      <c r="B78" s="103"/>
      <c r="C78" s="94"/>
      <c r="D78" s="103"/>
      <c r="E78" s="96"/>
      <c r="F78" s="96"/>
      <c r="G78" s="96"/>
      <c r="H78" s="96"/>
      <c r="I78" s="96"/>
      <c r="J78" s="96"/>
      <c r="K78" s="111"/>
      <c r="L78" s="100"/>
      <c r="M78" s="101"/>
      <c r="N78" s="102"/>
      <c r="O78" s="101"/>
      <c r="P78" s="96"/>
      <c r="Q78" s="96"/>
      <c r="R78" s="96"/>
      <c r="S78" s="96"/>
      <c r="U78" s="154"/>
      <c r="V78" s="148"/>
      <c r="W78" s="166"/>
      <c r="X78" s="148"/>
      <c r="Y78" s="148"/>
      <c r="Z78" s="170"/>
      <c r="AA78" s="171"/>
    </row>
    <row r="79" spans="1:29">
      <c r="A79" s="94"/>
      <c r="B79" s="103"/>
      <c r="C79" s="94"/>
      <c r="D79" s="103"/>
      <c r="E79" s="96"/>
      <c r="F79" s="96"/>
      <c r="G79" s="96"/>
      <c r="H79" s="96"/>
      <c r="I79" s="96"/>
      <c r="J79" s="96"/>
      <c r="K79" s="111"/>
      <c r="L79" s="100"/>
      <c r="M79" s="96"/>
      <c r="N79" s="96"/>
      <c r="O79" s="96"/>
      <c r="P79" s="96"/>
      <c r="Q79" s="96"/>
      <c r="R79" s="96"/>
      <c r="S79" s="96"/>
      <c r="U79" s="154"/>
      <c r="V79" s="148"/>
      <c r="W79" s="167"/>
      <c r="X79" s="148"/>
      <c r="Y79" s="148"/>
      <c r="Z79" s="170"/>
      <c r="AA79" s="171"/>
    </row>
    <row r="80" spans="1:29">
      <c r="A80" s="94"/>
      <c r="B80" s="103"/>
      <c r="C80" s="94"/>
      <c r="D80" s="103"/>
      <c r="E80" s="96"/>
      <c r="F80" s="96"/>
      <c r="G80" s="96"/>
      <c r="H80" s="96"/>
      <c r="I80" s="96"/>
      <c r="J80" s="96"/>
      <c r="K80" s="111"/>
      <c r="L80" s="100"/>
      <c r="M80" s="96"/>
      <c r="N80" s="96"/>
      <c r="O80" s="96"/>
      <c r="P80" s="96"/>
      <c r="Q80" s="96"/>
      <c r="R80" s="96"/>
      <c r="S80" s="96"/>
      <c r="U80" s="154"/>
      <c r="V80" s="148"/>
      <c r="W80" s="154" t="s">
        <v>36</v>
      </c>
      <c r="X80" s="214" t="str">
        <f>L34</f>
        <v>Matěj Slavík</v>
      </c>
      <c r="Y80" s="211"/>
      <c r="Z80" s="170"/>
      <c r="AA80" s="171"/>
    </row>
    <row r="81" spans="1:27">
      <c r="A81" s="94"/>
      <c r="B81" s="103"/>
      <c r="C81" s="94"/>
      <c r="D81" s="103"/>
      <c r="E81" s="96"/>
      <c r="F81" s="96"/>
      <c r="G81" s="96"/>
      <c r="H81" s="96"/>
      <c r="I81" s="96"/>
      <c r="J81" s="96"/>
      <c r="K81" s="111"/>
      <c r="L81" s="95"/>
      <c r="M81" s="233"/>
      <c r="N81" s="233"/>
      <c r="O81" s="233"/>
      <c r="P81" s="96"/>
      <c r="Q81" s="96"/>
      <c r="R81" s="96"/>
      <c r="S81" s="96"/>
      <c r="U81" s="154"/>
      <c r="V81" s="148"/>
      <c r="W81" s="167"/>
      <c r="X81" s="148"/>
      <c r="Y81" s="166"/>
      <c r="Z81" s="170"/>
      <c r="AA81" s="171"/>
    </row>
    <row r="82" spans="1:27">
      <c r="A82" s="94"/>
      <c r="B82" s="103"/>
      <c r="C82" s="94"/>
      <c r="D82" s="103"/>
      <c r="E82" s="96"/>
      <c r="F82" s="96"/>
      <c r="G82" s="96"/>
      <c r="H82" s="96"/>
      <c r="I82" s="96"/>
      <c r="J82" s="96"/>
      <c r="K82" s="111"/>
      <c r="L82" s="96"/>
      <c r="M82" s="233"/>
      <c r="N82" s="233"/>
      <c r="O82" s="233"/>
      <c r="P82" s="97"/>
      <c r="Q82" s="96"/>
      <c r="R82" s="96"/>
      <c r="S82" s="96"/>
      <c r="U82" s="154"/>
      <c r="V82" s="148"/>
      <c r="W82" s="167"/>
      <c r="X82" s="148"/>
      <c r="Y82" s="167"/>
      <c r="Z82" s="170"/>
      <c r="AA82" s="171"/>
    </row>
    <row r="83" spans="1:27">
      <c r="A83" s="94"/>
      <c r="B83" s="103"/>
      <c r="C83" s="94"/>
      <c r="D83" s="103"/>
      <c r="E83" s="96"/>
      <c r="F83" s="96"/>
      <c r="G83" s="96"/>
      <c r="H83" s="96"/>
      <c r="I83" s="96"/>
      <c r="J83" s="96"/>
      <c r="K83" s="111"/>
      <c r="L83" s="130"/>
      <c r="M83" s="96"/>
      <c r="N83" s="96"/>
      <c r="O83" s="96"/>
      <c r="P83" s="96"/>
      <c r="Q83" s="96"/>
      <c r="R83" s="96"/>
      <c r="S83" s="96"/>
      <c r="U83" s="154"/>
      <c r="V83" s="211"/>
      <c r="W83" s="212"/>
      <c r="X83" s="148"/>
      <c r="Y83" s="167"/>
      <c r="Z83" s="170"/>
      <c r="AA83" s="171"/>
    </row>
    <row r="84" spans="1:27">
      <c r="A84" s="94"/>
      <c r="B84" s="103"/>
      <c r="C84" s="94"/>
      <c r="D84" s="103"/>
      <c r="E84" s="96"/>
      <c r="F84" s="96"/>
      <c r="G84" s="96"/>
      <c r="H84" s="96"/>
      <c r="I84" s="96"/>
      <c r="J84" s="96"/>
      <c r="K84" s="111"/>
      <c r="L84" s="125"/>
      <c r="M84" s="96"/>
      <c r="N84" s="96"/>
      <c r="O84" s="96"/>
      <c r="P84" s="96"/>
      <c r="Q84" s="96"/>
      <c r="R84" s="96"/>
      <c r="S84" s="96"/>
      <c r="U84" s="154"/>
      <c r="V84" s="148"/>
      <c r="W84" s="168"/>
      <c r="X84" s="169"/>
      <c r="Y84" s="167"/>
      <c r="Z84" s="170"/>
      <c r="AA84" s="171"/>
    </row>
    <row r="85" spans="1:27">
      <c r="A85" s="94"/>
      <c r="B85" s="103"/>
      <c r="C85" s="94"/>
      <c r="D85" s="103"/>
      <c r="E85" s="96"/>
      <c r="F85" s="96"/>
      <c r="G85" s="96"/>
      <c r="H85" s="96"/>
      <c r="I85" s="96"/>
      <c r="J85" s="96"/>
      <c r="K85" s="111"/>
      <c r="L85" s="130"/>
      <c r="M85" s="96"/>
      <c r="N85" s="96"/>
      <c r="O85" s="96"/>
      <c r="P85" s="96"/>
      <c r="Q85" s="96"/>
      <c r="R85" s="96"/>
      <c r="S85" s="96"/>
      <c r="U85" s="154"/>
      <c r="V85" s="148"/>
      <c r="W85" s="169"/>
      <c r="X85" s="169"/>
      <c r="Y85" s="167"/>
      <c r="Z85" s="170"/>
      <c r="AA85" s="171"/>
    </row>
    <row r="86" spans="1:27">
      <c r="A86" s="94"/>
      <c r="B86" s="103"/>
      <c r="C86" s="94"/>
      <c r="D86" s="103"/>
      <c r="E86" s="96"/>
      <c r="F86" s="96"/>
      <c r="G86" s="96"/>
      <c r="H86" s="96"/>
      <c r="I86" s="96"/>
      <c r="J86" s="96"/>
      <c r="K86" s="111"/>
      <c r="L86" s="125"/>
      <c r="M86" s="96"/>
      <c r="N86" s="96"/>
      <c r="O86" s="96"/>
      <c r="P86" s="96"/>
      <c r="Q86" s="96"/>
      <c r="R86" s="96"/>
      <c r="S86" s="96"/>
      <c r="U86" s="221"/>
      <c r="V86" s="221"/>
      <c r="W86" s="215"/>
      <c r="X86" s="215"/>
      <c r="Y86" s="167"/>
      <c r="Z86" s="200" t="str">
        <f>X92</f>
        <v>Lukáš Mervart</v>
      </c>
      <c r="AA86" s="202"/>
    </row>
    <row r="87" spans="1:27">
      <c r="A87" s="94"/>
      <c r="B87" s="103"/>
      <c r="C87" s="94"/>
      <c r="D87" s="103"/>
      <c r="E87" s="96"/>
      <c r="F87" s="96"/>
      <c r="G87" s="96"/>
      <c r="H87" s="96"/>
      <c r="I87" s="96"/>
      <c r="J87" s="96"/>
      <c r="K87" s="111"/>
      <c r="L87" s="100"/>
      <c r="M87" s="101"/>
      <c r="N87" s="102"/>
      <c r="O87" s="101"/>
      <c r="P87" s="96"/>
      <c r="Q87" s="96"/>
      <c r="R87" s="96"/>
      <c r="S87" s="96"/>
      <c r="U87" s="213"/>
      <c r="V87" s="213"/>
      <c r="W87" s="210"/>
      <c r="X87" s="210"/>
      <c r="Y87" s="167"/>
      <c r="Z87" s="192"/>
      <c r="AA87" s="207"/>
    </row>
    <row r="88" spans="1:27">
      <c r="A88" s="94"/>
      <c r="B88" s="103"/>
      <c r="C88" s="94"/>
      <c r="D88" s="103"/>
      <c r="E88" s="96"/>
      <c r="F88" s="96"/>
      <c r="G88" s="96"/>
      <c r="H88" s="96"/>
      <c r="I88" s="96"/>
      <c r="J88" s="96"/>
      <c r="K88" s="111"/>
      <c r="L88" s="100"/>
      <c r="M88" s="96"/>
      <c r="N88" s="96"/>
      <c r="O88" s="96"/>
      <c r="P88" s="96"/>
      <c r="Q88" s="96"/>
      <c r="R88" s="96"/>
      <c r="S88" s="96"/>
      <c r="U88" s="154"/>
      <c r="V88" s="148"/>
      <c r="W88" s="148"/>
      <c r="X88" s="148"/>
      <c r="Y88" s="167"/>
      <c r="Z88" s="165"/>
      <c r="AA88" s="165"/>
    </row>
    <row r="89" spans="1:27">
      <c r="A89" s="94"/>
      <c r="B89" s="103"/>
      <c r="C89" s="94"/>
      <c r="D89" s="103"/>
      <c r="E89" s="96"/>
      <c r="F89" s="96"/>
      <c r="G89" s="96"/>
      <c r="H89" s="96"/>
      <c r="I89" s="96"/>
      <c r="J89" s="96"/>
      <c r="K89" s="111"/>
      <c r="L89" s="100"/>
      <c r="M89" s="96"/>
      <c r="N89" s="96"/>
      <c r="O89" s="96"/>
      <c r="P89" s="96"/>
      <c r="Q89" s="96"/>
      <c r="R89" s="96"/>
      <c r="S89" s="96"/>
      <c r="U89" s="154"/>
      <c r="V89" s="211"/>
      <c r="W89" s="211"/>
      <c r="X89" s="148"/>
      <c r="Y89" s="167"/>
      <c r="Z89" s="165"/>
      <c r="AA89" s="165"/>
    </row>
    <row r="90" spans="1:27"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U90" s="154"/>
      <c r="V90" s="148"/>
      <c r="W90" s="166"/>
      <c r="X90" s="148"/>
      <c r="Y90" s="167"/>
      <c r="Z90" s="165"/>
      <c r="AA90" s="165"/>
    </row>
    <row r="91" spans="1:27"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U91" s="154"/>
      <c r="V91" s="148"/>
      <c r="W91" s="167"/>
      <c r="X91" s="148"/>
      <c r="Y91" s="167"/>
      <c r="Z91" s="165"/>
      <c r="AA91" s="165"/>
    </row>
    <row r="92" spans="1:27">
      <c r="U92" s="154"/>
      <c r="V92" s="148"/>
      <c r="W92" s="154" t="s">
        <v>39</v>
      </c>
      <c r="X92" s="208" t="str">
        <f>L43</f>
        <v>Lukáš Mervart</v>
      </c>
      <c r="Y92" s="209"/>
      <c r="Z92" s="165"/>
      <c r="AA92" s="165"/>
    </row>
    <row r="93" spans="1:27">
      <c r="U93" s="154"/>
      <c r="V93" s="148"/>
      <c r="W93" s="167"/>
      <c r="X93" s="148"/>
      <c r="Y93" s="168"/>
      <c r="Z93" s="165"/>
      <c r="AA93" s="165"/>
    </row>
    <row r="94" spans="1:27">
      <c r="U94" s="154"/>
      <c r="V94" s="148"/>
      <c r="W94" s="167"/>
      <c r="X94" s="148"/>
      <c r="Y94" s="169"/>
      <c r="Z94" s="165"/>
      <c r="AA94" s="165"/>
    </row>
    <row r="95" spans="1:27">
      <c r="U95" s="154"/>
      <c r="V95" s="211"/>
      <c r="W95" s="212"/>
      <c r="X95" s="148"/>
      <c r="Y95" s="148"/>
      <c r="Z95" s="165"/>
      <c r="AA95" s="165"/>
    </row>
    <row r="96" spans="1:27">
      <c r="U96" s="154"/>
    </row>
    <row r="97" spans="21:27">
      <c r="U97" s="154"/>
    </row>
    <row r="98" spans="21:27">
      <c r="U98" s="154"/>
    </row>
    <row r="99" spans="21:27">
      <c r="U99" s="154"/>
      <c r="Y99" s="217" t="s">
        <v>139</v>
      </c>
      <c r="Z99" s="217"/>
      <c r="AA99" s="217"/>
    </row>
    <row r="100" spans="21:27">
      <c r="U100" s="154"/>
    </row>
    <row r="101" spans="21:27">
      <c r="U101" s="154"/>
      <c r="V101" s="211"/>
      <c r="W101" s="211"/>
      <c r="X101" s="148"/>
      <c r="Y101" s="148"/>
      <c r="Z101" s="165"/>
      <c r="AA101" s="165"/>
    </row>
    <row r="102" spans="21:27">
      <c r="U102" s="154"/>
      <c r="V102" s="148"/>
      <c r="W102" s="166"/>
      <c r="X102" s="148"/>
      <c r="Y102" s="148"/>
      <c r="Z102" s="165"/>
      <c r="AA102" s="165"/>
    </row>
    <row r="103" spans="21:27">
      <c r="U103" s="154"/>
      <c r="V103" s="148"/>
      <c r="W103" s="167"/>
      <c r="X103" s="148"/>
      <c r="Y103" s="148"/>
      <c r="Z103" s="165"/>
      <c r="AA103" s="165"/>
    </row>
    <row r="104" spans="21:27">
      <c r="U104" s="154"/>
      <c r="V104" s="148"/>
      <c r="W104" s="154" t="s">
        <v>20</v>
      </c>
      <c r="X104" s="214" t="str">
        <f>L8</f>
        <v>Kamil Balwar</v>
      </c>
      <c r="Y104" s="211"/>
      <c r="Z104" s="165"/>
      <c r="AA104" s="165"/>
    </row>
    <row r="105" spans="21:27">
      <c r="U105" s="154"/>
      <c r="V105" s="148"/>
      <c r="W105" s="167"/>
      <c r="X105" s="148"/>
      <c r="Y105" s="166"/>
      <c r="Z105" s="165"/>
      <c r="AA105" s="165"/>
    </row>
    <row r="106" spans="21:27">
      <c r="U106" s="154"/>
      <c r="V106" s="148"/>
      <c r="W106" s="167"/>
      <c r="X106" s="148"/>
      <c r="Y106" s="167"/>
      <c r="Z106" s="165"/>
      <c r="AA106" s="165"/>
    </row>
    <row r="107" spans="21:27">
      <c r="U107" s="154"/>
      <c r="V107" s="211"/>
      <c r="W107" s="212"/>
      <c r="X107" s="148"/>
      <c r="Y107" s="167"/>
      <c r="Z107" s="165"/>
      <c r="AA107" s="165"/>
    </row>
    <row r="108" spans="21:27">
      <c r="U108" s="154"/>
      <c r="V108" s="148"/>
      <c r="W108" s="168"/>
      <c r="X108" s="169"/>
      <c r="Y108" s="167"/>
      <c r="Z108" s="165"/>
      <c r="AA108" s="165"/>
    </row>
    <row r="109" spans="21:27">
      <c r="U109" s="154"/>
      <c r="V109" s="148"/>
      <c r="W109" s="169"/>
      <c r="X109" s="169"/>
      <c r="Y109" s="167"/>
      <c r="Z109" s="165"/>
      <c r="AA109" s="165"/>
    </row>
    <row r="110" spans="21:27">
      <c r="U110" s="221"/>
      <c r="V110" s="221"/>
      <c r="W110" s="215"/>
      <c r="X110" s="215"/>
      <c r="Y110" s="167"/>
      <c r="Z110" s="200" t="str">
        <f>X116</f>
        <v>Teodor Schinko</v>
      </c>
      <c r="AA110" s="201"/>
    </row>
    <row r="111" spans="21:27">
      <c r="U111" s="213"/>
      <c r="V111" s="213"/>
      <c r="W111" s="210"/>
      <c r="X111" s="210"/>
      <c r="Y111" s="167"/>
      <c r="Z111" s="192"/>
      <c r="AA111" s="193"/>
    </row>
    <row r="112" spans="21:27">
      <c r="U112" s="154"/>
      <c r="V112" s="148"/>
      <c r="W112" s="148"/>
      <c r="X112" s="148"/>
      <c r="Y112" s="167"/>
      <c r="Z112" s="170"/>
      <c r="AA112" s="171"/>
    </row>
    <row r="113" spans="21:29">
      <c r="U113" s="154" t="s">
        <v>143</v>
      </c>
      <c r="V113" s="211" t="str">
        <f>L47</f>
        <v>Teodor Schinko</v>
      </c>
      <c r="W113" s="211"/>
      <c r="X113" s="148"/>
      <c r="Y113" s="167"/>
      <c r="Z113" s="170"/>
      <c r="AA113" s="171"/>
    </row>
    <row r="114" spans="21:29">
      <c r="U114" s="154"/>
      <c r="V114" s="148"/>
      <c r="W114" s="166"/>
      <c r="X114" s="148"/>
      <c r="Y114" s="167"/>
      <c r="Z114" s="170"/>
      <c r="AA114" s="171"/>
    </row>
    <row r="115" spans="21:29">
      <c r="U115" s="154"/>
      <c r="V115" s="148"/>
      <c r="W115" s="167"/>
      <c r="X115" s="148"/>
      <c r="Y115" s="167"/>
      <c r="Z115" s="170"/>
      <c r="AA115" s="171"/>
    </row>
    <row r="116" spans="21:29">
      <c r="U116" s="154"/>
      <c r="V116" s="148"/>
      <c r="W116" s="167"/>
      <c r="X116" s="208" t="str">
        <f>V113</f>
        <v>Teodor Schinko</v>
      </c>
      <c r="Y116" s="209"/>
      <c r="Z116" s="170"/>
      <c r="AA116" s="171"/>
    </row>
    <row r="117" spans="21:29">
      <c r="U117" s="154"/>
      <c r="V117" s="148"/>
      <c r="W117" s="167"/>
      <c r="X117" s="148"/>
      <c r="Y117" s="168"/>
      <c r="Z117" s="170"/>
      <c r="AA117" s="171"/>
    </row>
    <row r="118" spans="21:29">
      <c r="U118" s="154"/>
      <c r="V118" s="148"/>
      <c r="W118" s="167"/>
      <c r="X118" s="148"/>
      <c r="Y118" s="169"/>
      <c r="Z118" s="170"/>
      <c r="AA118" s="171"/>
    </row>
    <row r="119" spans="21:29">
      <c r="U119" s="154" t="s">
        <v>32</v>
      </c>
      <c r="V119" s="211" t="s">
        <v>53</v>
      </c>
      <c r="W119" s="212"/>
      <c r="X119" s="148"/>
      <c r="Y119" s="148"/>
      <c r="Z119" s="170"/>
      <c r="AA119" s="171"/>
    </row>
    <row r="120" spans="21:29">
      <c r="U120" s="154"/>
      <c r="Z120" s="154"/>
      <c r="AA120" s="160"/>
    </row>
    <row r="121" spans="21:29">
      <c r="U121" s="154"/>
      <c r="Z121" s="154"/>
      <c r="AA121" s="160"/>
    </row>
    <row r="122" spans="21:29">
      <c r="U122" s="154"/>
      <c r="Y122" s="190" t="str">
        <f>X140</f>
        <v>Patrik Ševčík</v>
      </c>
      <c r="Z122" s="190"/>
      <c r="AA122" s="160"/>
      <c r="AB122" s="189" t="str">
        <f>Z134</f>
        <v>Milan Kovář</v>
      </c>
      <c r="AC122" s="190"/>
    </row>
    <row r="123" spans="21:29">
      <c r="U123" s="154"/>
      <c r="Z123" s="154"/>
      <c r="AA123" s="160"/>
      <c r="AC123" s="172"/>
    </row>
    <row r="124" spans="21:29">
      <c r="U124" s="154"/>
      <c r="Z124" s="154"/>
      <c r="AA124" s="160"/>
      <c r="AC124" s="160"/>
    </row>
    <row r="125" spans="21:29">
      <c r="U125" s="154"/>
      <c r="V125" s="211"/>
      <c r="W125" s="211"/>
      <c r="X125" s="148"/>
      <c r="Y125" s="148"/>
      <c r="Z125" s="170"/>
      <c r="AA125" s="171"/>
      <c r="AC125" s="160"/>
    </row>
    <row r="126" spans="21:29">
      <c r="U126" s="154"/>
      <c r="V126" s="148"/>
      <c r="W126" s="167"/>
      <c r="X126" s="148"/>
      <c r="Y126" s="148"/>
      <c r="Z126" s="170"/>
      <c r="AA126" s="171"/>
      <c r="AC126" s="160"/>
    </row>
    <row r="127" spans="21:29">
      <c r="U127" s="154"/>
      <c r="V127" s="148"/>
      <c r="W127" s="167"/>
      <c r="X127" s="148"/>
      <c r="Y127" s="148"/>
      <c r="Z127" s="170"/>
      <c r="AA127" s="171"/>
      <c r="AC127" s="160"/>
    </row>
    <row r="128" spans="21:29">
      <c r="U128" s="154"/>
      <c r="V128" s="148"/>
      <c r="W128" s="154" t="s">
        <v>23</v>
      </c>
      <c r="X128" s="214" t="str">
        <f>L16</f>
        <v>Milan Kovář</v>
      </c>
      <c r="Y128" s="211"/>
      <c r="Z128" s="170"/>
      <c r="AA128" s="171"/>
      <c r="AC128" s="160"/>
    </row>
    <row r="129" spans="21:29">
      <c r="U129" s="154"/>
      <c r="V129" s="148"/>
      <c r="W129" s="167"/>
      <c r="X129" s="148"/>
      <c r="Y129" s="166"/>
      <c r="Z129" s="170"/>
      <c r="AA129" s="171"/>
      <c r="AC129" s="160"/>
    </row>
    <row r="130" spans="21:29">
      <c r="U130" s="154"/>
      <c r="V130" s="148"/>
      <c r="W130" s="167"/>
      <c r="X130" s="148"/>
      <c r="Y130" s="167"/>
      <c r="Z130" s="170"/>
      <c r="AA130" s="171"/>
      <c r="AC130" s="160"/>
    </row>
    <row r="131" spans="21:29">
      <c r="U131" s="154"/>
      <c r="V131" s="211"/>
      <c r="W131" s="212"/>
      <c r="X131" s="148"/>
      <c r="Y131" s="167"/>
      <c r="Z131" s="170"/>
      <c r="AA131" s="171"/>
      <c r="AC131" s="160"/>
    </row>
    <row r="132" spans="21:29">
      <c r="U132" s="154"/>
      <c r="V132" s="148"/>
      <c r="W132" s="168"/>
      <c r="X132" s="169"/>
      <c r="Y132" s="167"/>
      <c r="Z132" s="170"/>
      <c r="AA132" s="171"/>
      <c r="AC132" s="160"/>
    </row>
    <row r="133" spans="21:29">
      <c r="U133" s="154"/>
      <c r="V133" s="148"/>
      <c r="W133" s="169"/>
      <c r="X133" s="169"/>
      <c r="Y133" s="167"/>
      <c r="Z133" s="170"/>
      <c r="AA133" s="171"/>
      <c r="AC133" s="160"/>
    </row>
    <row r="134" spans="21:29">
      <c r="U134" s="264"/>
      <c r="V134" s="264"/>
      <c r="W134" s="215"/>
      <c r="X134" s="215"/>
      <c r="Y134" s="167"/>
      <c r="Z134" s="200" t="str">
        <f>X128</f>
        <v>Milan Kovář</v>
      </c>
      <c r="AA134" s="202"/>
      <c r="AC134" s="160"/>
    </row>
    <row r="135" spans="21:29">
      <c r="U135" s="213"/>
      <c r="V135" s="213"/>
      <c r="W135" s="210"/>
      <c r="X135" s="210"/>
      <c r="Y135" s="167"/>
      <c r="Z135" s="192"/>
      <c r="AA135" s="207"/>
      <c r="AC135" s="160"/>
    </row>
    <row r="136" spans="21:29">
      <c r="U136" s="154"/>
      <c r="V136" s="148"/>
      <c r="W136" s="148"/>
      <c r="X136" s="148"/>
      <c r="Y136" s="167"/>
      <c r="Z136" s="165"/>
      <c r="AA136" s="165"/>
      <c r="AC136" s="160"/>
    </row>
    <row r="137" spans="21:29">
      <c r="U137" s="154"/>
      <c r="V137" s="211"/>
      <c r="W137" s="211"/>
      <c r="X137" s="148"/>
      <c r="Y137" s="167"/>
      <c r="Z137" s="165"/>
      <c r="AA137" s="165"/>
      <c r="AC137" s="160"/>
    </row>
    <row r="138" spans="21:29">
      <c r="U138" s="154"/>
      <c r="V138" s="148"/>
      <c r="W138" s="166"/>
      <c r="X138" s="148"/>
      <c r="Y138" s="167"/>
      <c r="Z138" s="165"/>
      <c r="AA138" s="165"/>
      <c r="AC138" s="160"/>
    </row>
    <row r="139" spans="21:29">
      <c r="U139" s="154"/>
      <c r="V139" s="148"/>
      <c r="W139" s="167"/>
      <c r="X139" s="148"/>
      <c r="Y139" s="167"/>
      <c r="Z139" s="165"/>
      <c r="AA139" s="165"/>
      <c r="AC139" s="160"/>
    </row>
    <row r="140" spans="21:29">
      <c r="U140" s="154"/>
      <c r="V140" s="148"/>
      <c r="W140" s="154" t="s">
        <v>46</v>
      </c>
      <c r="X140" s="208" t="str">
        <f>L37</f>
        <v>Patrik Ševčík</v>
      </c>
      <c r="Y140" s="209"/>
      <c r="Z140" s="165"/>
      <c r="AA140" s="165"/>
      <c r="AC140" s="160"/>
    </row>
    <row r="141" spans="21:29">
      <c r="U141" s="154"/>
      <c r="V141" s="148"/>
      <c r="W141" s="167"/>
      <c r="X141" s="148"/>
      <c r="Y141" s="168"/>
      <c r="Z141" s="165"/>
      <c r="AA141" s="165"/>
      <c r="AC141" s="160"/>
    </row>
    <row r="142" spans="21:29">
      <c r="U142" s="154"/>
      <c r="V142" s="148"/>
      <c r="W142" s="167"/>
      <c r="X142" s="148"/>
      <c r="Y142" s="169"/>
      <c r="Z142" s="165"/>
      <c r="AA142" s="165"/>
      <c r="AC142" s="160"/>
    </row>
    <row r="143" spans="21:29">
      <c r="U143" s="154"/>
      <c r="V143" s="211"/>
      <c r="W143" s="212"/>
      <c r="X143" s="148"/>
      <c r="Y143" s="148"/>
      <c r="Z143" s="165"/>
      <c r="AA143" s="165"/>
      <c r="AC143" s="160"/>
    </row>
    <row r="144" spans="21:29">
      <c r="U144" s="154"/>
      <c r="AC144" s="160"/>
    </row>
    <row r="145" spans="21:31">
      <c r="U145" s="154"/>
      <c r="AC145" s="160"/>
    </row>
    <row r="146" spans="21:31">
      <c r="U146" s="154"/>
      <c r="Z146" s="182" t="str">
        <f>Z159</f>
        <v>Matyáš Pecka</v>
      </c>
      <c r="AA146" s="182"/>
      <c r="AC146" s="160"/>
      <c r="AD146" s="189" t="str">
        <f>AB122</f>
        <v>Milan Kovář</v>
      </c>
      <c r="AE146" s="190"/>
    </row>
    <row r="147" spans="21:31">
      <c r="U147" s="154"/>
      <c r="Z147" s="184" t="s">
        <v>142</v>
      </c>
      <c r="AA147" s="184"/>
      <c r="AC147" s="160"/>
      <c r="AD147" s="183" t="s">
        <v>141</v>
      </c>
      <c r="AE147" s="184"/>
    </row>
    <row r="148" spans="21:31">
      <c r="U148" s="154"/>
      <c r="AC148" s="160"/>
    </row>
    <row r="149" spans="21:31">
      <c r="U149" s="154"/>
      <c r="AC149" s="160"/>
    </row>
    <row r="150" spans="21:31">
      <c r="U150" s="154"/>
      <c r="V150" s="211"/>
      <c r="W150" s="211"/>
      <c r="X150" s="148"/>
      <c r="Y150" s="148"/>
      <c r="Z150" s="165"/>
      <c r="AA150" s="165"/>
      <c r="AC150" s="160"/>
    </row>
    <row r="151" spans="21:31">
      <c r="U151" s="154"/>
      <c r="V151" s="148"/>
      <c r="W151" s="166"/>
      <c r="X151" s="148"/>
      <c r="Y151" s="148"/>
      <c r="Z151" s="165"/>
      <c r="AA151" s="165"/>
      <c r="AC151" s="160"/>
    </row>
    <row r="152" spans="21:31">
      <c r="U152" s="154"/>
      <c r="V152" s="148"/>
      <c r="W152" s="167"/>
      <c r="X152" s="148"/>
      <c r="Y152" s="148"/>
      <c r="Z152" s="165"/>
      <c r="AA152" s="165"/>
      <c r="AC152" s="160"/>
    </row>
    <row r="153" spans="21:31">
      <c r="U153" s="154"/>
      <c r="V153" s="148"/>
      <c r="W153" s="154" t="s">
        <v>33</v>
      </c>
      <c r="X153" s="214" t="str">
        <f>L25</f>
        <v>Matyáš Pecka</v>
      </c>
      <c r="Y153" s="211"/>
      <c r="Z153" s="165"/>
      <c r="AA153" s="165"/>
      <c r="AC153" s="160"/>
    </row>
    <row r="154" spans="21:31">
      <c r="U154" s="154"/>
      <c r="V154" s="148"/>
      <c r="W154" s="167"/>
      <c r="X154" s="148"/>
      <c r="Y154" s="166"/>
      <c r="Z154" s="165"/>
      <c r="AA154" s="165"/>
      <c r="AC154" s="160"/>
    </row>
    <row r="155" spans="21:31">
      <c r="U155" s="154"/>
      <c r="V155" s="148"/>
      <c r="W155" s="167"/>
      <c r="X155" s="148"/>
      <c r="Y155" s="167"/>
      <c r="Z155" s="165"/>
      <c r="AA155" s="165"/>
      <c r="AC155" s="160"/>
    </row>
    <row r="156" spans="21:31">
      <c r="U156" s="154"/>
      <c r="V156" s="211"/>
      <c r="W156" s="212"/>
      <c r="X156" s="148"/>
      <c r="Y156" s="167"/>
      <c r="Z156" s="165"/>
      <c r="AA156" s="165"/>
      <c r="AC156" s="160"/>
    </row>
    <row r="157" spans="21:31">
      <c r="U157" s="154"/>
      <c r="V157" s="148"/>
      <c r="W157" s="168"/>
      <c r="X157" s="169"/>
      <c r="Y157" s="167"/>
      <c r="Z157" s="165"/>
      <c r="AA157" s="165"/>
      <c r="AC157" s="160"/>
    </row>
    <row r="158" spans="21:31">
      <c r="U158" s="154"/>
      <c r="V158" s="148"/>
      <c r="W158" s="169"/>
      <c r="X158" s="169"/>
      <c r="Y158" s="167"/>
      <c r="Z158" s="165"/>
      <c r="AA158" s="165"/>
      <c r="AC158" s="160"/>
    </row>
    <row r="159" spans="21:31">
      <c r="U159" s="221"/>
      <c r="V159" s="221"/>
      <c r="W159" s="169"/>
      <c r="X159" s="169"/>
      <c r="Y159" s="167"/>
      <c r="Z159" s="200" t="str">
        <f>X153</f>
        <v>Matyáš Pecka</v>
      </c>
      <c r="AA159" s="201"/>
      <c r="AC159" s="160"/>
    </row>
    <row r="160" spans="21:31">
      <c r="U160" s="213"/>
      <c r="V160" s="213"/>
      <c r="W160" s="173"/>
      <c r="X160" s="173"/>
      <c r="Y160" s="167"/>
      <c r="Z160" s="192"/>
      <c r="AA160" s="193"/>
      <c r="AC160" s="160"/>
    </row>
    <row r="161" spans="21:29">
      <c r="U161" s="154"/>
      <c r="V161" s="148"/>
      <c r="W161" s="148"/>
      <c r="X161" s="148"/>
      <c r="Y161" s="167"/>
      <c r="Z161" s="170"/>
      <c r="AA161" s="171"/>
      <c r="AC161" s="160"/>
    </row>
    <row r="162" spans="21:29">
      <c r="U162" s="154" t="s">
        <v>21</v>
      </c>
      <c r="V162" s="211" t="str">
        <f>L15</f>
        <v>Tomáš Plainer</v>
      </c>
      <c r="W162" s="211"/>
      <c r="X162" s="148"/>
      <c r="Y162" s="167"/>
      <c r="Z162" s="170"/>
      <c r="AA162" s="171"/>
      <c r="AC162" s="160"/>
    </row>
    <row r="163" spans="21:29">
      <c r="U163" s="154"/>
      <c r="V163" s="148"/>
      <c r="W163" s="166"/>
      <c r="X163" s="148"/>
      <c r="Y163" s="167"/>
      <c r="Z163" s="170"/>
      <c r="AA163" s="171"/>
      <c r="AC163" s="160"/>
    </row>
    <row r="164" spans="21:29">
      <c r="U164" s="154"/>
      <c r="V164" s="148"/>
      <c r="W164" s="167"/>
      <c r="X164" s="148"/>
      <c r="Y164" s="167"/>
      <c r="Z164" s="170"/>
      <c r="AA164" s="171"/>
      <c r="AC164" s="160"/>
    </row>
    <row r="165" spans="21:29">
      <c r="U165" s="154"/>
      <c r="V165" s="148"/>
      <c r="W165" s="167"/>
      <c r="X165" s="208" t="str">
        <f>V162</f>
        <v>Tomáš Plainer</v>
      </c>
      <c r="Y165" s="209"/>
      <c r="Z165" s="170"/>
      <c r="AA165" s="171"/>
      <c r="AC165" s="160"/>
    </row>
    <row r="166" spans="21:29">
      <c r="U166" s="154"/>
      <c r="V166" s="148"/>
      <c r="W166" s="167"/>
      <c r="X166" s="148"/>
      <c r="Y166" s="168"/>
      <c r="Z166" s="170"/>
      <c r="AA166" s="171"/>
      <c r="AC166" s="160"/>
    </row>
    <row r="167" spans="21:29">
      <c r="U167" s="154"/>
      <c r="V167" s="148"/>
      <c r="W167" s="167"/>
      <c r="X167" s="148"/>
      <c r="Y167" s="169"/>
      <c r="Z167" s="170"/>
      <c r="AA167" s="171"/>
      <c r="AC167" s="160"/>
    </row>
    <row r="168" spans="21:29">
      <c r="U168" s="154" t="s">
        <v>22</v>
      </c>
      <c r="V168" s="211" t="str">
        <f>L7</f>
        <v>Kryštof Bílek</v>
      </c>
      <c r="W168" s="212"/>
      <c r="X168" s="148"/>
      <c r="Y168" s="148"/>
      <c r="Z168" s="170"/>
      <c r="AA168" s="171"/>
      <c r="AC168" s="160"/>
    </row>
    <row r="169" spans="21:29">
      <c r="U169" s="154"/>
      <c r="Z169" s="154"/>
      <c r="AA169" s="160"/>
      <c r="AC169" s="160"/>
    </row>
    <row r="170" spans="21:29">
      <c r="U170" s="154"/>
      <c r="Z170" s="154"/>
      <c r="AA170" s="160"/>
      <c r="AC170" s="160"/>
    </row>
    <row r="171" spans="21:29">
      <c r="U171" s="154"/>
      <c r="Y171" s="190" t="str">
        <f>X177</f>
        <v>Vojtech Panocha</v>
      </c>
      <c r="Z171" s="190"/>
      <c r="AA171" s="160"/>
      <c r="AB171" s="189" t="str">
        <f>Z183</f>
        <v>Jan Kozák</v>
      </c>
      <c r="AC171" s="216"/>
    </row>
    <row r="172" spans="21:29">
      <c r="U172" s="154"/>
      <c r="Z172" s="154"/>
      <c r="AA172" s="160"/>
    </row>
    <row r="173" spans="21:29">
      <c r="U173" s="154"/>
      <c r="Z173" s="154"/>
      <c r="AA173" s="160"/>
    </row>
    <row r="174" spans="21:29">
      <c r="U174" s="154"/>
      <c r="V174" s="211"/>
      <c r="W174" s="211"/>
      <c r="X174" s="148"/>
      <c r="Y174" s="148"/>
      <c r="Z174" s="170"/>
      <c r="AA174" s="171"/>
    </row>
    <row r="175" spans="21:29">
      <c r="U175" s="154"/>
      <c r="V175" s="148"/>
      <c r="W175" s="166"/>
      <c r="X175" s="148"/>
      <c r="Y175" s="148"/>
      <c r="Z175" s="170"/>
      <c r="AA175" s="171"/>
    </row>
    <row r="176" spans="21:29">
      <c r="U176" s="154"/>
      <c r="V176" s="148"/>
      <c r="W176" s="167"/>
      <c r="X176" s="148"/>
      <c r="Y176" s="148"/>
      <c r="Z176" s="170"/>
      <c r="AA176" s="171"/>
    </row>
    <row r="177" spans="21:27">
      <c r="U177" s="154"/>
      <c r="V177" s="148"/>
      <c r="W177" s="154" t="s">
        <v>44</v>
      </c>
      <c r="X177" s="214" t="str">
        <f>L36</f>
        <v>Vojtech Panocha</v>
      </c>
      <c r="Y177" s="211"/>
      <c r="Z177" s="170"/>
      <c r="AA177" s="171"/>
    </row>
    <row r="178" spans="21:27">
      <c r="U178" s="154"/>
      <c r="V178" s="148"/>
      <c r="W178" s="167"/>
      <c r="X178" s="148"/>
      <c r="Y178" s="166"/>
      <c r="Z178" s="170"/>
      <c r="AA178" s="171"/>
    </row>
    <row r="179" spans="21:27">
      <c r="U179" s="154"/>
      <c r="V179" s="148"/>
      <c r="W179" s="167"/>
      <c r="X179" s="148"/>
      <c r="Y179" s="167"/>
      <c r="Z179" s="170"/>
      <c r="AA179" s="171"/>
    </row>
    <row r="180" spans="21:27">
      <c r="U180" s="154"/>
      <c r="V180" s="211"/>
      <c r="W180" s="212"/>
      <c r="X180" s="148"/>
      <c r="Y180" s="167"/>
      <c r="Z180" s="170"/>
      <c r="AA180" s="171"/>
    </row>
    <row r="181" spans="21:27">
      <c r="U181" s="154"/>
      <c r="V181" s="148"/>
      <c r="W181" s="168"/>
      <c r="X181" s="169"/>
      <c r="Y181" s="167"/>
      <c r="Z181" s="170"/>
      <c r="AA181" s="171"/>
    </row>
    <row r="182" spans="21:27">
      <c r="U182" s="154"/>
      <c r="V182" s="148"/>
      <c r="W182" s="169"/>
      <c r="X182" s="169"/>
      <c r="Y182" s="167"/>
      <c r="Z182" s="170"/>
      <c r="AA182" s="171"/>
    </row>
    <row r="183" spans="21:27">
      <c r="U183" s="221"/>
      <c r="V183" s="221"/>
      <c r="W183" s="169"/>
      <c r="X183" s="169"/>
      <c r="Y183" s="167"/>
      <c r="Z183" s="200" t="str">
        <f>X189</f>
        <v>Jan Kozák</v>
      </c>
      <c r="AA183" s="202"/>
    </row>
    <row r="184" spans="21:27">
      <c r="U184" s="213"/>
      <c r="V184" s="213"/>
      <c r="W184" s="173"/>
      <c r="X184" s="173"/>
      <c r="Y184" s="167"/>
      <c r="Z184" s="192"/>
      <c r="AA184" s="207"/>
    </row>
    <row r="185" spans="21:27">
      <c r="U185" s="154"/>
      <c r="V185" s="148"/>
      <c r="W185" s="148"/>
      <c r="X185" s="148"/>
      <c r="Y185" s="167"/>
      <c r="Z185" s="165"/>
      <c r="AA185" s="165"/>
    </row>
    <row r="186" spans="21:27">
      <c r="U186" s="154"/>
      <c r="V186" s="211"/>
      <c r="W186" s="211"/>
      <c r="X186" s="148"/>
      <c r="Y186" s="167"/>
      <c r="Z186" s="165"/>
      <c r="AA186" s="165"/>
    </row>
    <row r="187" spans="21:27">
      <c r="U187" s="154"/>
      <c r="V187" s="148"/>
      <c r="W187" s="166"/>
      <c r="X187" s="148"/>
      <c r="Y187" s="167"/>
      <c r="Z187" s="165"/>
      <c r="AA187" s="165"/>
    </row>
    <row r="188" spans="21:27">
      <c r="U188" s="154"/>
      <c r="V188" s="148"/>
      <c r="W188" s="167"/>
      <c r="X188" s="148"/>
      <c r="Y188" s="167"/>
      <c r="Z188" s="165"/>
      <c r="AA188" s="165"/>
    </row>
    <row r="189" spans="21:27">
      <c r="U189" s="154"/>
      <c r="V189" s="148"/>
      <c r="W189" s="154" t="s">
        <v>45</v>
      </c>
      <c r="X189" s="208" t="str">
        <f>L46</f>
        <v>Jan Kozák</v>
      </c>
      <c r="Y189" s="209"/>
      <c r="Z189" s="165"/>
      <c r="AA189" s="165"/>
    </row>
    <row r="190" spans="21:27">
      <c r="U190" s="154"/>
      <c r="V190" s="148"/>
      <c r="W190" s="160"/>
      <c r="X190" s="148"/>
      <c r="Y190" s="168"/>
      <c r="Z190" s="165"/>
      <c r="AA190" s="165"/>
    </row>
    <row r="191" spans="21:27">
      <c r="U191" s="154"/>
      <c r="V191" s="148"/>
      <c r="W191" s="167"/>
      <c r="X191" s="148"/>
      <c r="Y191" s="169"/>
      <c r="Z191" s="165"/>
      <c r="AA191" s="165"/>
    </row>
    <row r="192" spans="21:27">
      <c r="U192" s="154"/>
      <c r="V192" s="211"/>
      <c r="W192" s="212"/>
      <c r="X192" s="148"/>
      <c r="Y192" s="148"/>
      <c r="Z192" s="165"/>
      <c r="AA192" s="165"/>
    </row>
  </sheetData>
  <mergeCells count="134">
    <mergeCell ref="V192:W192"/>
    <mergeCell ref="U25:V25"/>
    <mergeCell ref="U26:V26"/>
    <mergeCell ref="Z146:AA146"/>
    <mergeCell ref="Z147:AA147"/>
    <mergeCell ref="AD147:AE147"/>
    <mergeCell ref="U183:V183"/>
    <mergeCell ref="Z183:AA183"/>
    <mergeCell ref="U184:V184"/>
    <mergeCell ref="Z184:AA184"/>
    <mergeCell ref="V186:W186"/>
    <mergeCell ref="X189:Y189"/>
    <mergeCell ref="X165:Y165"/>
    <mergeCell ref="V168:W168"/>
    <mergeCell ref="AB171:AC171"/>
    <mergeCell ref="V174:W174"/>
    <mergeCell ref="X177:Y177"/>
    <mergeCell ref="V180:W180"/>
    <mergeCell ref="V156:W156"/>
    <mergeCell ref="U159:V159"/>
    <mergeCell ref="Z159:AA159"/>
    <mergeCell ref="U160:V160"/>
    <mergeCell ref="Z160:AA160"/>
    <mergeCell ref="V162:W162"/>
    <mergeCell ref="V137:W137"/>
    <mergeCell ref="X140:Y140"/>
    <mergeCell ref="V143:W143"/>
    <mergeCell ref="AD146:AE146"/>
    <mergeCell ref="V150:W150"/>
    <mergeCell ref="X153:Y153"/>
    <mergeCell ref="V131:W131"/>
    <mergeCell ref="U134:V134"/>
    <mergeCell ref="W134:X134"/>
    <mergeCell ref="Z134:AA134"/>
    <mergeCell ref="U135:V135"/>
    <mergeCell ref="W135:X135"/>
    <mergeCell ref="Z135:AA135"/>
    <mergeCell ref="V113:W113"/>
    <mergeCell ref="X116:Y116"/>
    <mergeCell ref="V119:W119"/>
    <mergeCell ref="AB122:AC122"/>
    <mergeCell ref="V125:W125"/>
    <mergeCell ref="X128:Y128"/>
    <mergeCell ref="V107:W107"/>
    <mergeCell ref="U110:V110"/>
    <mergeCell ref="W110:X110"/>
    <mergeCell ref="Z110:AA110"/>
    <mergeCell ref="U111:V111"/>
    <mergeCell ref="W111:X111"/>
    <mergeCell ref="Z111:AA111"/>
    <mergeCell ref="V89:W89"/>
    <mergeCell ref="X92:Y92"/>
    <mergeCell ref="V95:W95"/>
    <mergeCell ref="Y99:AA99"/>
    <mergeCell ref="V101:W101"/>
    <mergeCell ref="X104:Y104"/>
    <mergeCell ref="V83:W83"/>
    <mergeCell ref="U86:V86"/>
    <mergeCell ref="W86:X86"/>
    <mergeCell ref="Z86:AA86"/>
    <mergeCell ref="U87:V87"/>
    <mergeCell ref="W87:X87"/>
    <mergeCell ref="Z87:AA87"/>
    <mergeCell ref="AB74:AC74"/>
    <mergeCell ref="V77:W77"/>
    <mergeCell ref="X80:Y80"/>
    <mergeCell ref="V59:W59"/>
    <mergeCell ref="U62:V62"/>
    <mergeCell ref="W62:X62"/>
    <mergeCell ref="Z62:AA62"/>
    <mergeCell ref="U63:V63"/>
    <mergeCell ref="W63:X63"/>
    <mergeCell ref="Z63:AA63"/>
    <mergeCell ref="X19:Y19"/>
    <mergeCell ref="V22:W22"/>
    <mergeCell ref="AD49:AE49"/>
    <mergeCell ref="AA50:AB50"/>
    <mergeCell ref="AD50:AE50"/>
    <mergeCell ref="V53:W53"/>
    <mergeCell ref="X56:Y56"/>
    <mergeCell ref="U38:V38"/>
    <mergeCell ref="W38:X38"/>
    <mergeCell ref="Z38:AA38"/>
    <mergeCell ref="V40:W40"/>
    <mergeCell ref="X43:Y43"/>
    <mergeCell ref="V46:W46"/>
    <mergeCell ref="Y3:AA3"/>
    <mergeCell ref="V4:W4"/>
    <mergeCell ref="X7:Y7"/>
    <mergeCell ref="V10:W10"/>
    <mergeCell ref="U13:V13"/>
    <mergeCell ref="W13:X13"/>
    <mergeCell ref="Z13:AA13"/>
    <mergeCell ref="M63:O63"/>
    <mergeCell ref="M72:O72"/>
    <mergeCell ref="AA49:AB49"/>
    <mergeCell ref="V65:W65"/>
    <mergeCell ref="X68:Y68"/>
    <mergeCell ref="V71:W71"/>
    <mergeCell ref="AB25:AC25"/>
    <mergeCell ref="V28:W28"/>
    <mergeCell ref="X31:Y31"/>
    <mergeCell ref="V34:W34"/>
    <mergeCell ref="U37:V37"/>
    <mergeCell ref="W37:X37"/>
    <mergeCell ref="Z37:AA37"/>
    <mergeCell ref="U14:V14"/>
    <mergeCell ref="W14:X14"/>
    <mergeCell ref="Z14:AA14"/>
    <mergeCell ref="V16:W16"/>
    <mergeCell ref="Y171:Z171"/>
    <mergeCell ref="Y122:Z122"/>
    <mergeCell ref="B1:D1"/>
    <mergeCell ref="B3:D3"/>
    <mergeCell ref="E3:G3"/>
    <mergeCell ref="H3:J3"/>
    <mergeCell ref="M3:O3"/>
    <mergeCell ref="Y74:Z74"/>
    <mergeCell ref="Y25:Z25"/>
    <mergeCell ref="Y26:Z26"/>
    <mergeCell ref="M73:O73"/>
    <mergeCell ref="M81:O81"/>
    <mergeCell ref="M82:O82"/>
    <mergeCell ref="M33:O33"/>
    <mergeCell ref="M42:O42"/>
    <mergeCell ref="M52:O52"/>
    <mergeCell ref="M53:O53"/>
    <mergeCell ref="M62:O62"/>
    <mergeCell ref="M4:O4"/>
    <mergeCell ref="M12:O12"/>
    <mergeCell ref="M13:O13"/>
    <mergeCell ref="M22:O22"/>
    <mergeCell ref="M23:O23"/>
    <mergeCell ref="M32:O32"/>
  </mergeCells>
  <conditionalFormatting sqref="V4 V10 V16 V22">
    <cfRule type="expression" dxfId="139" priority="39" stopIfTrue="1">
      <formula>OR(AND(V4&lt;&gt;"Bye",V5="Bye"),W4=$G$5)</formula>
    </cfRule>
    <cfRule type="expression" dxfId="138" priority="40" stopIfTrue="1">
      <formula>W5=$G$5</formula>
    </cfRule>
  </conditionalFormatting>
  <conditionalFormatting sqref="V5 V11 V17">
    <cfRule type="expression" dxfId="137" priority="37" stopIfTrue="1">
      <formula>OR(AND(V5&lt;&gt;"Bye",V4="Bye"),W5=$G$5)</formula>
    </cfRule>
    <cfRule type="expression" dxfId="136" priority="38" stopIfTrue="1">
      <formula>W4=$G$5</formula>
    </cfRule>
  </conditionalFormatting>
  <conditionalFormatting sqref="V40 V46">
    <cfRule type="expression" dxfId="135" priority="35" stopIfTrue="1">
      <formula>OR(AND(V40&lt;&gt;"Bye",V41="Bye"),W40=$G$5)</formula>
    </cfRule>
    <cfRule type="expression" dxfId="134" priority="36" stopIfTrue="1">
      <formula>W41=$G$5</formula>
    </cfRule>
  </conditionalFormatting>
  <conditionalFormatting sqref="V29 V35 V41">
    <cfRule type="expression" dxfId="133" priority="33" stopIfTrue="1">
      <formula>OR(AND(V29&lt;&gt;"Bye",V28="Bye"),W29=$G$5)</formula>
    </cfRule>
    <cfRule type="expression" dxfId="132" priority="34" stopIfTrue="1">
      <formula>W28=$G$5</formula>
    </cfRule>
  </conditionalFormatting>
  <conditionalFormatting sqref="V53 V59 V65 V71">
    <cfRule type="expression" dxfId="131" priority="31" stopIfTrue="1">
      <formula>OR(AND(V53&lt;&gt;"Bye",V54="Bye"),W53=$G$5)</formula>
    </cfRule>
    <cfRule type="expression" dxfId="130" priority="32" stopIfTrue="1">
      <formula>W54=$G$5</formula>
    </cfRule>
  </conditionalFormatting>
  <conditionalFormatting sqref="V54 V60 V66">
    <cfRule type="expression" dxfId="129" priority="29" stopIfTrue="1">
      <formula>OR(AND(V54&lt;&gt;"Bye",V53="Bye"),W54=$G$5)</formula>
    </cfRule>
    <cfRule type="expression" dxfId="128" priority="30" stopIfTrue="1">
      <formula>W53=$G$5</formula>
    </cfRule>
  </conditionalFormatting>
  <conditionalFormatting sqref="V77 V83 V89 V95">
    <cfRule type="expression" dxfId="127" priority="27" stopIfTrue="1">
      <formula>OR(AND(V77&lt;&gt;"Bye",V78="Bye"),W77=$G$5)</formula>
    </cfRule>
    <cfRule type="expression" dxfId="126" priority="28" stopIfTrue="1">
      <formula>W78=$G$5</formula>
    </cfRule>
  </conditionalFormatting>
  <conditionalFormatting sqref="V78 V84 V90">
    <cfRule type="expression" dxfId="125" priority="25" stopIfTrue="1">
      <formula>OR(AND(V78&lt;&gt;"Bye",V77="Bye"),W78=$G$5)</formula>
    </cfRule>
    <cfRule type="expression" dxfId="124" priority="26" stopIfTrue="1">
      <formula>W77=$G$5</formula>
    </cfRule>
  </conditionalFormatting>
  <conditionalFormatting sqref="V101 V107 V113 V119">
    <cfRule type="expression" dxfId="123" priority="23" stopIfTrue="1">
      <formula>OR(AND(V101&lt;&gt;"Bye",V102="Bye"),W101=$G$5)</formula>
    </cfRule>
    <cfRule type="expression" dxfId="122" priority="24" stopIfTrue="1">
      <formula>W102=$G$5</formula>
    </cfRule>
  </conditionalFormatting>
  <conditionalFormatting sqref="V102 V108 V114">
    <cfRule type="expression" dxfId="121" priority="21" stopIfTrue="1">
      <formula>OR(AND(V102&lt;&gt;"Bye",V101="Bye"),W102=$G$5)</formula>
    </cfRule>
    <cfRule type="expression" dxfId="120" priority="22" stopIfTrue="1">
      <formula>W101=$G$5</formula>
    </cfRule>
  </conditionalFormatting>
  <conditionalFormatting sqref="V143 V131 V137">
    <cfRule type="expression" dxfId="119" priority="19" stopIfTrue="1">
      <formula>OR(AND(V131&lt;&gt;"Bye",V132="Bye"),W131=$G$5)</formula>
    </cfRule>
    <cfRule type="expression" dxfId="118" priority="20" stopIfTrue="1">
      <formula>W132=$G$5</formula>
    </cfRule>
  </conditionalFormatting>
  <conditionalFormatting sqref="V126 V132 V138">
    <cfRule type="expression" dxfId="117" priority="17" stopIfTrue="1">
      <formula>OR(AND(V126&lt;&gt;"Bye",V125="Bye"),W126=$G$5)</formula>
    </cfRule>
    <cfRule type="expression" dxfId="116" priority="18" stopIfTrue="1">
      <formula>W125=$G$5</formula>
    </cfRule>
  </conditionalFormatting>
  <conditionalFormatting sqref="V150 V156 V162 V168">
    <cfRule type="expression" dxfId="115" priority="15" stopIfTrue="1">
      <formula>OR(AND(V150&lt;&gt;"Bye",V151="Bye"),W150=$G$5)</formula>
    </cfRule>
    <cfRule type="expression" dxfId="114" priority="16" stopIfTrue="1">
      <formula>W151=$G$5</formula>
    </cfRule>
  </conditionalFormatting>
  <conditionalFormatting sqref="V151 V157 V163">
    <cfRule type="expression" dxfId="113" priority="13" stopIfTrue="1">
      <formula>OR(AND(V151&lt;&gt;"Bye",V150="Bye"),W151=$G$5)</formula>
    </cfRule>
    <cfRule type="expression" dxfId="112" priority="14" stopIfTrue="1">
      <formula>W150=$G$5</formula>
    </cfRule>
  </conditionalFormatting>
  <conditionalFormatting sqref="V174 V180 V186 V192">
    <cfRule type="expression" dxfId="111" priority="11" stopIfTrue="1">
      <formula>OR(AND(V174&lt;&gt;"Bye",V175="Bye"),W174=$G$5)</formula>
    </cfRule>
    <cfRule type="expression" dxfId="110" priority="12" stopIfTrue="1">
      <formula>W175=$G$5</formula>
    </cfRule>
  </conditionalFormatting>
  <conditionalFormatting sqref="V175 V181 V187">
    <cfRule type="expression" dxfId="109" priority="9" stopIfTrue="1">
      <formula>OR(AND(V175&lt;&gt;"Bye",V174="Bye"),W175=$G$5)</formula>
    </cfRule>
    <cfRule type="expression" dxfId="108" priority="10" stopIfTrue="1">
      <formula>W174=$G$5</formula>
    </cfRule>
  </conditionalFormatting>
  <conditionalFormatting sqref="V125">
    <cfRule type="expression" dxfId="107" priority="7" stopIfTrue="1">
      <formula>OR(AND(V125&lt;&gt;"Bye",V126="Bye"),W125=$G$5)</formula>
    </cfRule>
    <cfRule type="expression" dxfId="106" priority="8" stopIfTrue="1">
      <formula>W126=$G$5</formula>
    </cfRule>
  </conditionalFormatting>
  <conditionalFormatting sqref="U134">
    <cfRule type="expression" dxfId="105" priority="5" stopIfTrue="1">
      <formula>OR(AND(U134&lt;&gt;"Bye",U135="Bye"),V134=$G$5)</formula>
    </cfRule>
    <cfRule type="expression" dxfId="104" priority="6" stopIfTrue="1">
      <formula>V135=$G$5</formula>
    </cfRule>
  </conditionalFormatting>
  <conditionalFormatting sqref="V34">
    <cfRule type="expression" dxfId="103" priority="3" stopIfTrue="1">
      <formula>OR(AND(V34&lt;&gt;"Bye",V35="Bye"),W34=$G$5)</formula>
    </cfRule>
    <cfRule type="expression" dxfId="102" priority="4" stopIfTrue="1">
      <formula>W35=$G$5</formula>
    </cfRule>
  </conditionalFormatting>
  <conditionalFormatting sqref="V28">
    <cfRule type="expression" dxfId="101" priority="1" stopIfTrue="1">
      <formula>OR(AND(V28&lt;&gt;"Bye",V29="Bye"),W28=$G$5)</formula>
    </cfRule>
    <cfRule type="expression" dxfId="100" priority="2" stopIfTrue="1">
      <formula>W29=$G$5</formula>
    </cfRule>
  </conditionalFormatting>
  <pageMargins left="0.70866141732283472" right="0.70866141732283472" top="0.78740157480314965" bottom="0.78740157480314965" header="0.31496062992125984" footer="0.31496062992125984"/>
  <pageSetup paperSize="9" scale="50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192"/>
  <sheetViews>
    <sheetView workbookViewId="0">
      <selection activeCell="L147" sqref="L147"/>
    </sheetView>
  </sheetViews>
  <sheetFormatPr defaultRowHeight="15"/>
  <cols>
    <col min="1" max="1" width="9.140625" style="87"/>
    <col min="2" max="2" width="20.85546875" style="44" customWidth="1"/>
    <col min="3" max="3" width="1.7109375" style="44" customWidth="1"/>
    <col min="4" max="4" width="20.5703125" style="44" customWidth="1"/>
    <col min="5" max="5" width="5.5703125" style="44" customWidth="1"/>
    <col min="6" max="6" width="1.7109375" style="44" customWidth="1"/>
    <col min="7" max="7" width="5.5703125" style="44" customWidth="1"/>
    <col min="8" max="8" width="5.42578125" style="44" customWidth="1"/>
    <col min="9" max="9" width="1.7109375" style="44" customWidth="1"/>
    <col min="10" max="10" width="5.7109375" style="44" customWidth="1"/>
    <col min="11" max="11" width="9.140625" style="44"/>
    <col min="12" max="12" width="20.7109375" style="44" customWidth="1"/>
    <col min="13" max="13" width="5.7109375" style="44" customWidth="1"/>
    <col min="14" max="14" width="1.7109375" style="44" customWidth="1"/>
    <col min="15" max="15" width="5.7109375" style="44" customWidth="1"/>
    <col min="16" max="16" width="3.7109375" style="44" customWidth="1"/>
    <col min="17" max="17" width="6.7109375" style="44" customWidth="1"/>
    <col min="18" max="18" width="6.42578125" style="44" customWidth="1"/>
    <col min="19" max="21" width="9.140625" style="44"/>
    <col min="22" max="31" width="9.140625" style="146"/>
    <col min="32" max="16384" width="9.140625" style="44"/>
  </cols>
  <sheetData>
    <row r="1" spans="1:27" ht="21">
      <c r="A1" s="88"/>
      <c r="B1" s="185" t="s">
        <v>144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7">
      <c r="C2" s="87"/>
      <c r="E2" s="90"/>
      <c r="F2" s="90"/>
      <c r="G2" s="90"/>
      <c r="H2" s="90"/>
      <c r="I2" s="90"/>
      <c r="J2" s="90"/>
      <c r="K2" s="54"/>
      <c r="L2" s="55"/>
      <c r="M2" s="90"/>
      <c r="N2" s="90"/>
      <c r="O2" s="90"/>
      <c r="P2" s="90"/>
      <c r="Q2" s="90"/>
      <c r="R2" s="90"/>
      <c r="S2" s="90"/>
    </row>
    <row r="3" spans="1:27"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90"/>
      <c r="Q3" s="90"/>
      <c r="R3" s="90"/>
      <c r="S3" s="90"/>
      <c r="U3" s="93"/>
      <c r="Y3" s="182" t="s">
        <v>145</v>
      </c>
      <c r="Z3" s="182"/>
      <c r="AA3" s="182"/>
    </row>
    <row r="4" spans="1:27">
      <c r="A4" s="89" t="s">
        <v>0</v>
      </c>
      <c r="B4" s="46" t="s">
        <v>1</v>
      </c>
      <c r="C4" s="89" t="s">
        <v>3</v>
      </c>
      <c r="D4" s="46" t="s">
        <v>2</v>
      </c>
      <c r="E4" s="91" t="s">
        <v>1</v>
      </c>
      <c r="F4" s="91" t="s">
        <v>5</v>
      </c>
      <c r="G4" s="91" t="s">
        <v>2</v>
      </c>
      <c r="H4" s="91" t="s">
        <v>1</v>
      </c>
      <c r="I4" s="91" t="s">
        <v>5</v>
      </c>
      <c r="J4" s="91" t="s">
        <v>2</v>
      </c>
      <c r="K4" s="54"/>
      <c r="L4" s="91" t="s">
        <v>9</v>
      </c>
      <c r="M4" s="194" t="s">
        <v>10</v>
      </c>
      <c r="N4" s="194"/>
      <c r="O4" s="194"/>
      <c r="P4" s="56" t="s">
        <v>11</v>
      </c>
      <c r="Q4" s="91" t="s">
        <v>12</v>
      </c>
      <c r="R4" s="91" t="s">
        <v>13</v>
      </c>
      <c r="S4" s="91" t="s">
        <v>0</v>
      </c>
      <c r="U4" s="1"/>
      <c r="V4" s="211"/>
      <c r="W4" s="211"/>
      <c r="X4" s="147"/>
      <c r="Y4" s="147"/>
      <c r="Z4" s="153"/>
      <c r="AA4" s="153"/>
    </row>
    <row r="5" spans="1:27">
      <c r="A5" s="87">
        <v>41</v>
      </c>
      <c r="B5" s="46" t="str">
        <f>L5</f>
        <v>Martina Šmídová</v>
      </c>
      <c r="C5" s="89" t="s">
        <v>3</v>
      </c>
      <c r="D5" s="46" t="str">
        <f>L8</f>
        <v>Natálie Havlová</v>
      </c>
      <c r="E5" s="91">
        <v>2</v>
      </c>
      <c r="F5" s="91" t="s">
        <v>5</v>
      </c>
      <c r="G5" s="91">
        <v>0</v>
      </c>
      <c r="H5" s="91">
        <v>22</v>
      </c>
      <c r="I5" s="91" t="s">
        <v>5</v>
      </c>
      <c r="J5" s="91">
        <v>7</v>
      </c>
      <c r="K5" s="54"/>
      <c r="L5" s="70" t="s">
        <v>146</v>
      </c>
      <c r="M5" s="91">
        <f>SUM(H5,H8,J10)</f>
        <v>63</v>
      </c>
      <c r="N5" s="90" t="s">
        <v>5</v>
      </c>
      <c r="O5" s="91">
        <f>SUM(J5,J8,H10)</f>
        <v>28</v>
      </c>
      <c r="P5" s="91">
        <f>M5-O5</f>
        <v>35</v>
      </c>
      <c r="Q5" s="91">
        <f>SUM(E5,E8,G10)</f>
        <v>5</v>
      </c>
      <c r="R5" s="91">
        <f>Q5+(P5/100)</f>
        <v>5.35</v>
      </c>
      <c r="S5" s="91">
        <f>RANK(R5,$R$5:$R$8,0)</f>
        <v>1</v>
      </c>
      <c r="U5" s="93"/>
      <c r="V5" s="147"/>
      <c r="W5" s="149"/>
      <c r="X5" s="147"/>
      <c r="Y5" s="147"/>
      <c r="Z5" s="153"/>
      <c r="AA5" s="153"/>
    </row>
    <row r="6" spans="1:27">
      <c r="A6" s="87">
        <v>42</v>
      </c>
      <c r="B6" s="46" t="str">
        <f>L6</f>
        <v>Adéla Brejchová</v>
      </c>
      <c r="C6" s="89" t="s">
        <v>3</v>
      </c>
      <c r="D6" s="46" t="str">
        <f>L7</f>
        <v>Marie Nekvindová</v>
      </c>
      <c r="E6" s="91">
        <v>2</v>
      </c>
      <c r="F6" s="91" t="s">
        <v>5</v>
      </c>
      <c r="G6" s="91">
        <v>0</v>
      </c>
      <c r="H6" s="91">
        <v>22</v>
      </c>
      <c r="I6" s="91" t="s">
        <v>5</v>
      </c>
      <c r="J6" s="91">
        <v>4</v>
      </c>
      <c r="K6" s="54"/>
      <c r="L6" s="58" t="s">
        <v>155</v>
      </c>
      <c r="M6" s="91">
        <f>SUM(H6,J8,H9)</f>
        <v>61</v>
      </c>
      <c r="N6" s="91" t="s">
        <v>5</v>
      </c>
      <c r="O6" s="91">
        <f>SUM(J6,H8,J9)</f>
        <v>27</v>
      </c>
      <c r="P6" s="91">
        <f t="shared" ref="P6:P8" si="0">M6-O6</f>
        <v>34</v>
      </c>
      <c r="Q6" s="91">
        <f>SUM(E6,G8,E9)</f>
        <v>5</v>
      </c>
      <c r="R6" s="91">
        <f t="shared" ref="R6:R8" si="1">Q6+(P6/100)</f>
        <v>5.34</v>
      </c>
      <c r="S6" s="91">
        <f t="shared" ref="S6:S8" si="2">RANK(R6,$R$5:$R$8,0)</f>
        <v>2</v>
      </c>
      <c r="U6" s="93"/>
      <c r="V6" s="147"/>
      <c r="W6" s="150"/>
      <c r="X6" s="147"/>
      <c r="Y6" s="147"/>
      <c r="Z6" s="153"/>
      <c r="AA6" s="153"/>
    </row>
    <row r="7" spans="1:27">
      <c r="A7" s="87">
        <v>97</v>
      </c>
      <c r="B7" s="46" t="str">
        <f>L8</f>
        <v>Natálie Havlová</v>
      </c>
      <c r="C7" s="89" t="s">
        <v>3</v>
      </c>
      <c r="D7" s="46" t="str">
        <f>L7</f>
        <v>Marie Nekvindová</v>
      </c>
      <c r="E7" s="91">
        <v>0</v>
      </c>
      <c r="F7" s="91" t="s">
        <v>5</v>
      </c>
      <c r="G7" s="91">
        <v>2</v>
      </c>
      <c r="H7" s="91">
        <v>11</v>
      </c>
      <c r="I7" s="91" t="s">
        <v>5</v>
      </c>
      <c r="J7" s="91">
        <v>22</v>
      </c>
      <c r="K7" s="54"/>
      <c r="L7" s="58" t="s">
        <v>160</v>
      </c>
      <c r="M7" s="91">
        <f>SUM(J6,J7,H10)</f>
        <v>30</v>
      </c>
      <c r="N7" s="91" t="s">
        <v>5</v>
      </c>
      <c r="O7" s="91">
        <f>SUM(H6,H7,J10)</f>
        <v>55</v>
      </c>
      <c r="P7" s="91">
        <f t="shared" si="0"/>
        <v>-25</v>
      </c>
      <c r="Q7" s="91">
        <f>SUM(G6,G7,E10)</f>
        <v>2</v>
      </c>
      <c r="R7" s="91">
        <f t="shared" si="1"/>
        <v>1.75</v>
      </c>
      <c r="S7" s="91">
        <f t="shared" si="2"/>
        <v>3</v>
      </c>
      <c r="U7" s="93"/>
      <c r="V7" s="147"/>
      <c r="W7" s="154" t="s">
        <v>16</v>
      </c>
      <c r="X7" s="214" t="str">
        <f>L5</f>
        <v>Martina Šmídová</v>
      </c>
      <c r="Y7" s="211"/>
      <c r="Z7" s="153"/>
      <c r="AA7" s="153"/>
    </row>
    <row r="8" spans="1:27">
      <c r="A8" s="87">
        <v>98</v>
      </c>
      <c r="B8" s="46" t="str">
        <f>L5</f>
        <v>Martina Šmídová</v>
      </c>
      <c r="C8" s="89" t="s">
        <v>3</v>
      </c>
      <c r="D8" s="46" t="str">
        <f>L6</f>
        <v>Adéla Brejchová</v>
      </c>
      <c r="E8" s="91">
        <v>1</v>
      </c>
      <c r="F8" s="91" t="s">
        <v>5</v>
      </c>
      <c r="G8" s="91">
        <v>1</v>
      </c>
      <c r="H8" s="91">
        <v>19</v>
      </c>
      <c r="I8" s="91" t="s">
        <v>5</v>
      </c>
      <c r="J8" s="91">
        <v>17</v>
      </c>
      <c r="K8" s="54"/>
      <c r="L8" s="63" t="s">
        <v>167</v>
      </c>
      <c r="M8" s="91">
        <f>SUM(J5,H7,J9)</f>
        <v>22</v>
      </c>
      <c r="N8" s="91" t="s">
        <v>5</v>
      </c>
      <c r="O8" s="91">
        <f>SUM(H5,J7,H9)</f>
        <v>66</v>
      </c>
      <c r="P8" s="91">
        <f t="shared" si="0"/>
        <v>-44</v>
      </c>
      <c r="Q8" s="91">
        <f>SUM(G5,E7,G9)</f>
        <v>0</v>
      </c>
      <c r="R8" s="91">
        <f t="shared" si="1"/>
        <v>-0.44</v>
      </c>
      <c r="S8" s="91">
        <f t="shared" si="2"/>
        <v>4</v>
      </c>
      <c r="U8" s="93"/>
      <c r="V8" s="147"/>
      <c r="W8" s="150"/>
      <c r="X8" s="148"/>
      <c r="Y8" s="149"/>
      <c r="Z8" s="153"/>
      <c r="AA8" s="153"/>
    </row>
    <row r="9" spans="1:27">
      <c r="A9" s="87">
        <v>153</v>
      </c>
      <c r="B9" s="46" t="str">
        <f>L6</f>
        <v>Adéla Brejchová</v>
      </c>
      <c r="C9" s="89" t="s">
        <v>3</v>
      </c>
      <c r="D9" s="46" t="str">
        <f>L8</f>
        <v>Natálie Havlová</v>
      </c>
      <c r="E9" s="91">
        <v>2</v>
      </c>
      <c r="F9" s="91" t="s">
        <v>5</v>
      </c>
      <c r="G9" s="91">
        <v>0</v>
      </c>
      <c r="H9" s="91">
        <v>22</v>
      </c>
      <c r="I9" s="91" t="s">
        <v>5</v>
      </c>
      <c r="J9" s="91">
        <v>4</v>
      </c>
      <c r="K9" s="54"/>
      <c r="L9" s="55"/>
      <c r="M9" s="35">
        <f>SUM(M5:M8)</f>
        <v>176</v>
      </c>
      <c r="N9" s="36">
        <f>M9-O9</f>
        <v>0</v>
      </c>
      <c r="O9" s="35">
        <f>SUM(O5:O8)</f>
        <v>176</v>
      </c>
      <c r="P9" s="90"/>
      <c r="Q9" s="90"/>
      <c r="R9" s="90"/>
      <c r="S9" s="90"/>
      <c r="U9" s="93"/>
      <c r="V9" s="147"/>
      <c r="W9" s="150"/>
      <c r="X9" s="147"/>
      <c r="Y9" s="150"/>
      <c r="Z9" s="153"/>
      <c r="AA9" s="153"/>
    </row>
    <row r="10" spans="1:27">
      <c r="A10" s="87">
        <v>154</v>
      </c>
      <c r="B10" s="46" t="str">
        <f>L7</f>
        <v>Marie Nekvindová</v>
      </c>
      <c r="C10" s="89" t="s">
        <v>3</v>
      </c>
      <c r="D10" s="46" t="str">
        <f>L5</f>
        <v>Martina Šmídová</v>
      </c>
      <c r="E10" s="91">
        <v>0</v>
      </c>
      <c r="F10" s="91" t="s">
        <v>5</v>
      </c>
      <c r="G10" s="91">
        <v>2</v>
      </c>
      <c r="H10" s="91">
        <v>4</v>
      </c>
      <c r="I10" s="91" t="s">
        <v>5</v>
      </c>
      <c r="J10" s="91">
        <v>22</v>
      </c>
      <c r="K10" s="54"/>
      <c r="L10" s="55"/>
      <c r="M10" s="90"/>
      <c r="N10" s="90"/>
      <c r="O10" s="90"/>
      <c r="P10" s="90"/>
      <c r="Q10" s="90"/>
      <c r="R10" s="90"/>
      <c r="S10" s="90"/>
      <c r="U10" s="93"/>
      <c r="V10" s="211"/>
      <c r="W10" s="212"/>
      <c r="X10" s="147"/>
      <c r="Y10" s="150"/>
      <c r="Z10" s="153"/>
      <c r="AA10" s="153"/>
    </row>
    <row r="11" spans="1:27">
      <c r="B11" s="46"/>
      <c r="C11" s="89"/>
      <c r="D11" s="46"/>
      <c r="E11" s="91"/>
      <c r="F11" s="91"/>
      <c r="G11" s="91"/>
      <c r="H11" s="91"/>
      <c r="I11" s="91"/>
      <c r="J11" s="91"/>
      <c r="K11" s="54"/>
      <c r="L11" s="55"/>
      <c r="M11" s="90"/>
      <c r="N11" s="90"/>
      <c r="O11" s="90"/>
      <c r="P11" s="90"/>
      <c r="Q11" s="90"/>
      <c r="R11" s="90"/>
      <c r="S11" s="90"/>
      <c r="U11" s="93"/>
      <c r="V11" s="147"/>
      <c r="W11" s="152"/>
      <c r="X11" s="151"/>
      <c r="Y11" s="150"/>
      <c r="Z11" s="153"/>
      <c r="AA11" s="153"/>
    </row>
    <row r="12" spans="1:27">
      <c r="B12" s="46"/>
      <c r="C12" s="89"/>
      <c r="D12" s="46"/>
      <c r="E12" s="91"/>
      <c r="F12" s="91"/>
      <c r="G12" s="91"/>
      <c r="H12" s="91"/>
      <c r="I12" s="91"/>
      <c r="J12" s="91"/>
      <c r="K12" s="54"/>
      <c r="L12" s="33" t="s">
        <v>14</v>
      </c>
      <c r="M12" s="188"/>
      <c r="N12" s="188"/>
      <c r="O12" s="188"/>
      <c r="P12" s="90"/>
      <c r="Q12" s="90"/>
      <c r="R12" s="90"/>
      <c r="S12" s="90"/>
      <c r="U12" s="93"/>
      <c r="V12" s="147"/>
      <c r="W12" s="151"/>
      <c r="X12" s="151"/>
      <c r="Y12" s="150"/>
      <c r="Z12" s="153"/>
      <c r="AA12" s="153"/>
    </row>
    <row r="13" spans="1:27">
      <c r="B13" s="46"/>
      <c r="C13" s="89"/>
      <c r="D13" s="46"/>
      <c r="E13" s="91"/>
      <c r="F13" s="91"/>
      <c r="G13" s="91"/>
      <c r="H13" s="91"/>
      <c r="I13" s="91"/>
      <c r="J13" s="91"/>
      <c r="K13" s="54"/>
      <c r="L13" s="91" t="s">
        <v>9</v>
      </c>
      <c r="M13" s="194" t="s">
        <v>10</v>
      </c>
      <c r="N13" s="194"/>
      <c r="O13" s="194"/>
      <c r="P13" s="56" t="s">
        <v>11</v>
      </c>
      <c r="Q13" s="91" t="s">
        <v>12</v>
      </c>
      <c r="R13" s="91" t="s">
        <v>13</v>
      </c>
      <c r="S13" s="91" t="s">
        <v>0</v>
      </c>
      <c r="U13" s="205"/>
      <c r="V13" s="205"/>
      <c r="W13" s="215"/>
      <c r="X13" s="215"/>
      <c r="Y13" s="151"/>
      <c r="Z13" s="208" t="str">
        <f>X7</f>
        <v>Martina Šmídová</v>
      </c>
      <c r="AA13" s="218"/>
    </row>
    <row r="14" spans="1:27">
      <c r="A14" s="87">
        <v>43</v>
      </c>
      <c r="B14" s="46" t="str">
        <f>L14</f>
        <v>Karolína Melíšková</v>
      </c>
      <c r="C14" s="89" t="s">
        <v>3</v>
      </c>
      <c r="D14" s="46" t="str">
        <f>L17</f>
        <v>Martina Kejřová</v>
      </c>
      <c r="E14" s="91">
        <v>2</v>
      </c>
      <c r="F14" s="91" t="s">
        <v>5</v>
      </c>
      <c r="G14" s="91">
        <v>0</v>
      </c>
      <c r="H14" s="91">
        <v>22</v>
      </c>
      <c r="I14" s="91" t="s">
        <v>5</v>
      </c>
      <c r="J14" s="91">
        <v>3</v>
      </c>
      <c r="K14" s="54"/>
      <c r="L14" s="76" t="s">
        <v>149</v>
      </c>
      <c r="M14" s="91">
        <f>SUM(H14,H17,J19)</f>
        <v>66</v>
      </c>
      <c r="N14" s="90" t="s">
        <v>5</v>
      </c>
      <c r="O14" s="91">
        <f>SUM(J14,J17,H19)</f>
        <v>28</v>
      </c>
      <c r="P14" s="91">
        <f>M14-O14</f>
        <v>38</v>
      </c>
      <c r="Q14" s="91">
        <f>SUM(E14,E17,G19)</f>
        <v>6</v>
      </c>
      <c r="R14" s="91">
        <f>Q14+(P14/100)</f>
        <v>6.38</v>
      </c>
      <c r="S14" s="91">
        <f>RANK(R14,$R$14:$R$17,0)</f>
        <v>1</v>
      </c>
      <c r="U14" s="205"/>
      <c r="V14" s="205"/>
      <c r="W14" s="210"/>
      <c r="X14" s="210"/>
      <c r="Y14" s="150"/>
      <c r="Z14" s="219"/>
      <c r="AA14" s="220"/>
    </row>
    <row r="15" spans="1:27">
      <c r="A15" s="87">
        <v>44</v>
      </c>
      <c r="B15" s="46" t="str">
        <f>L15</f>
        <v>Aneta Krupičková</v>
      </c>
      <c r="C15" s="89" t="s">
        <v>3</v>
      </c>
      <c r="D15" s="46" t="str">
        <f>L16</f>
        <v>Zuzana Mervartová</v>
      </c>
      <c r="E15" s="91">
        <v>2</v>
      </c>
      <c r="F15" s="91" t="s">
        <v>5</v>
      </c>
      <c r="G15" s="91">
        <v>0</v>
      </c>
      <c r="H15" s="91">
        <v>22</v>
      </c>
      <c r="I15" s="91" t="s">
        <v>5</v>
      </c>
      <c r="J15" s="91">
        <v>10</v>
      </c>
      <c r="K15" s="54"/>
      <c r="L15" s="71" t="s">
        <v>156</v>
      </c>
      <c r="M15" s="91">
        <f>SUM(H15,J17,H18)</f>
        <v>58</v>
      </c>
      <c r="N15" s="91" t="s">
        <v>5</v>
      </c>
      <c r="O15" s="91">
        <f>SUM(J15,H17,J18)</f>
        <v>39</v>
      </c>
      <c r="P15" s="91">
        <f t="shared" ref="P15:P17" si="3">M15-O15</f>
        <v>19</v>
      </c>
      <c r="Q15" s="91">
        <f>SUM(E15,G17,E18)</f>
        <v>4</v>
      </c>
      <c r="R15" s="91">
        <f t="shared" ref="R15:R17" si="4">Q15+(P15/100)</f>
        <v>4.1900000000000004</v>
      </c>
      <c r="S15" s="91">
        <f t="shared" ref="S15:S17" si="5">RANK(R15,$R$14:$R$17,0)</f>
        <v>2</v>
      </c>
      <c r="U15" s="93"/>
      <c r="V15" s="147"/>
      <c r="W15" s="147"/>
      <c r="X15" s="147"/>
      <c r="Y15" s="150"/>
      <c r="Z15" s="155"/>
      <c r="AA15" s="156"/>
    </row>
    <row r="16" spans="1:27">
      <c r="A16" s="87">
        <v>99</v>
      </c>
      <c r="B16" s="46" t="str">
        <f>L17</f>
        <v>Martina Kejřová</v>
      </c>
      <c r="C16" s="89" t="s">
        <v>3</v>
      </c>
      <c r="D16" s="46" t="str">
        <f>L16</f>
        <v>Zuzana Mervartová</v>
      </c>
      <c r="E16" s="91">
        <v>0</v>
      </c>
      <c r="F16" s="91" t="s">
        <v>5</v>
      </c>
      <c r="G16" s="91">
        <v>2</v>
      </c>
      <c r="H16" s="91">
        <v>2</v>
      </c>
      <c r="I16" s="91" t="s">
        <v>5</v>
      </c>
      <c r="J16" s="91">
        <v>22</v>
      </c>
      <c r="K16" s="54"/>
      <c r="L16" s="69" t="s">
        <v>159</v>
      </c>
      <c r="M16" s="91">
        <f>SUM(J15,J16,H19)</f>
        <v>43</v>
      </c>
      <c r="N16" s="91" t="s">
        <v>5</v>
      </c>
      <c r="O16" s="91">
        <f>SUM(H15,H16,J19)</f>
        <v>46</v>
      </c>
      <c r="P16" s="91">
        <f t="shared" si="3"/>
        <v>-3</v>
      </c>
      <c r="Q16" s="91">
        <f>SUM(G15,G16,E19)</f>
        <v>2</v>
      </c>
      <c r="R16" s="91">
        <f t="shared" si="4"/>
        <v>1.97</v>
      </c>
      <c r="S16" s="91">
        <f t="shared" si="5"/>
        <v>3</v>
      </c>
      <c r="U16" s="93" t="s">
        <v>48</v>
      </c>
      <c r="V16" s="218" t="str">
        <f>L56</f>
        <v>Eliška Šalomounová</v>
      </c>
      <c r="W16" s="218"/>
      <c r="X16" s="147"/>
      <c r="Y16" s="150"/>
      <c r="Z16" s="155"/>
      <c r="AA16" s="156"/>
    </row>
    <row r="17" spans="1:29">
      <c r="A17" s="87">
        <v>100</v>
      </c>
      <c r="B17" s="46" t="str">
        <f>L14</f>
        <v>Karolína Melíšková</v>
      </c>
      <c r="C17" s="89" t="s">
        <v>3</v>
      </c>
      <c r="D17" s="46" t="str">
        <f>L15</f>
        <v>Aneta Krupičková</v>
      </c>
      <c r="E17" s="91">
        <v>2</v>
      </c>
      <c r="F17" s="91" t="s">
        <v>5</v>
      </c>
      <c r="G17" s="91">
        <v>0</v>
      </c>
      <c r="H17" s="91">
        <v>22</v>
      </c>
      <c r="I17" s="91" t="s">
        <v>5</v>
      </c>
      <c r="J17" s="91">
        <v>14</v>
      </c>
      <c r="K17" s="54"/>
      <c r="L17" s="78" t="s">
        <v>168</v>
      </c>
      <c r="M17" s="91">
        <f>SUM(J14,H16,J18)</f>
        <v>12</v>
      </c>
      <c r="N17" s="91" t="s">
        <v>5</v>
      </c>
      <c r="O17" s="91">
        <f>SUM(H14,J16,H18)</f>
        <v>66</v>
      </c>
      <c r="P17" s="91">
        <f t="shared" si="3"/>
        <v>-54</v>
      </c>
      <c r="Q17" s="91">
        <f>SUM(G14,E16,G18)</f>
        <v>0</v>
      </c>
      <c r="R17" s="91">
        <f t="shared" si="4"/>
        <v>-0.54</v>
      </c>
      <c r="S17" s="91">
        <f t="shared" si="5"/>
        <v>4</v>
      </c>
      <c r="U17" s="93"/>
      <c r="V17" s="147"/>
      <c r="W17" s="150"/>
      <c r="X17" s="147"/>
      <c r="Y17" s="150"/>
      <c r="Z17" s="155"/>
      <c r="AA17" s="156"/>
    </row>
    <row r="18" spans="1:29">
      <c r="A18" s="87">
        <v>155</v>
      </c>
      <c r="B18" s="46" t="str">
        <f>L15</f>
        <v>Aneta Krupičková</v>
      </c>
      <c r="C18" s="89" t="s">
        <v>3</v>
      </c>
      <c r="D18" s="46" t="str">
        <f>L17</f>
        <v>Martina Kejřová</v>
      </c>
      <c r="E18" s="91">
        <v>2</v>
      </c>
      <c r="F18" s="91" t="s">
        <v>5</v>
      </c>
      <c r="G18" s="91">
        <v>0</v>
      </c>
      <c r="H18" s="91">
        <v>22</v>
      </c>
      <c r="I18" s="91" t="s">
        <v>5</v>
      </c>
      <c r="J18" s="91">
        <v>7</v>
      </c>
      <c r="K18" s="54"/>
      <c r="L18" s="55"/>
      <c r="M18" s="35">
        <f>SUM(M14:M17)</f>
        <v>179</v>
      </c>
      <c r="N18" s="36">
        <f>M18-O18</f>
        <v>0</v>
      </c>
      <c r="O18" s="35">
        <f>SUM(O14:O17)</f>
        <v>179</v>
      </c>
      <c r="P18" s="90"/>
      <c r="Q18" s="90"/>
      <c r="R18" s="90"/>
      <c r="S18" s="90"/>
      <c r="U18" s="93"/>
      <c r="V18" s="147"/>
      <c r="W18" s="150"/>
      <c r="X18" s="147"/>
      <c r="Y18" s="150"/>
      <c r="Z18" s="155"/>
      <c r="AA18" s="156"/>
    </row>
    <row r="19" spans="1:29">
      <c r="A19" s="87">
        <v>156</v>
      </c>
      <c r="B19" s="46" t="str">
        <f>L16</f>
        <v>Zuzana Mervartová</v>
      </c>
      <c r="C19" s="89" t="s">
        <v>3</v>
      </c>
      <c r="D19" s="46" t="str">
        <f>L14</f>
        <v>Karolína Melíšková</v>
      </c>
      <c r="E19" s="91">
        <v>0</v>
      </c>
      <c r="F19" s="91" t="s">
        <v>5</v>
      </c>
      <c r="G19" s="91">
        <v>2</v>
      </c>
      <c r="H19" s="91">
        <v>11</v>
      </c>
      <c r="I19" s="91" t="s">
        <v>5</v>
      </c>
      <c r="J19" s="91">
        <v>22</v>
      </c>
      <c r="K19" s="54"/>
      <c r="L19" s="55"/>
      <c r="M19" s="90"/>
      <c r="N19" s="90"/>
      <c r="O19" s="90"/>
      <c r="P19" s="90"/>
      <c r="Q19" s="90"/>
      <c r="R19" s="90"/>
      <c r="S19" s="90"/>
      <c r="U19" s="93"/>
      <c r="V19" s="147"/>
      <c r="W19" s="150"/>
      <c r="X19" s="208" t="str">
        <f>V22</f>
        <v>Barbora Ledvinková</v>
      </c>
      <c r="Y19" s="209"/>
      <c r="Z19" s="155"/>
      <c r="AA19" s="156"/>
    </row>
    <row r="20" spans="1:29">
      <c r="B20" s="46"/>
      <c r="C20" s="89"/>
      <c r="D20" s="46"/>
      <c r="E20" s="91"/>
      <c r="F20" s="91"/>
      <c r="G20" s="91"/>
      <c r="H20" s="91"/>
      <c r="I20" s="91"/>
      <c r="J20" s="91"/>
      <c r="K20" s="54"/>
      <c r="L20" s="55"/>
      <c r="M20" s="90"/>
      <c r="N20" s="90"/>
      <c r="O20" s="90"/>
      <c r="P20" s="90"/>
      <c r="Q20" s="90"/>
      <c r="R20" s="90"/>
      <c r="S20" s="90"/>
      <c r="U20" s="93"/>
      <c r="V20" s="147"/>
      <c r="W20" s="150"/>
      <c r="X20" s="148"/>
      <c r="Y20" s="152"/>
      <c r="Z20" s="155"/>
      <c r="AA20" s="156"/>
    </row>
    <row r="21" spans="1:29">
      <c r="B21" s="46"/>
      <c r="C21" s="89"/>
      <c r="D21" s="46"/>
      <c r="E21" s="91"/>
      <c r="F21" s="91"/>
      <c r="G21" s="91"/>
      <c r="H21" s="91"/>
      <c r="I21" s="91"/>
      <c r="J21" s="91"/>
      <c r="K21" s="54"/>
      <c r="L21" s="55"/>
      <c r="M21" s="90"/>
      <c r="N21" s="90"/>
      <c r="O21" s="90"/>
      <c r="P21" s="90"/>
      <c r="Q21" s="90"/>
      <c r="R21" s="90"/>
      <c r="S21" s="90"/>
      <c r="U21" s="93"/>
      <c r="V21" s="147"/>
      <c r="W21" s="150"/>
      <c r="X21" s="147"/>
      <c r="Y21" s="151"/>
      <c r="Z21" s="155"/>
      <c r="AA21" s="156"/>
    </row>
    <row r="22" spans="1:29">
      <c r="B22" s="46"/>
      <c r="C22" s="89"/>
      <c r="D22" s="46"/>
      <c r="E22" s="91"/>
      <c r="F22" s="91"/>
      <c r="G22" s="91"/>
      <c r="H22" s="91"/>
      <c r="I22" s="91"/>
      <c r="J22" s="91"/>
      <c r="K22" s="54"/>
      <c r="L22" s="33" t="s">
        <v>25</v>
      </c>
      <c r="M22" s="188"/>
      <c r="N22" s="188"/>
      <c r="O22" s="188"/>
      <c r="P22" s="90"/>
      <c r="Q22" s="90"/>
      <c r="R22" s="90"/>
      <c r="S22" s="90"/>
      <c r="U22" s="93" t="s">
        <v>37</v>
      </c>
      <c r="V22" s="208" t="str">
        <f>L45</f>
        <v>Barbora Ledvinková</v>
      </c>
      <c r="W22" s="209"/>
      <c r="X22" s="147"/>
      <c r="Y22" s="147"/>
      <c r="Z22" s="155"/>
      <c r="AA22" s="156"/>
    </row>
    <row r="23" spans="1:29">
      <c r="B23" s="46"/>
      <c r="C23" s="89"/>
      <c r="D23" s="46"/>
      <c r="E23" s="91"/>
      <c r="F23" s="91"/>
      <c r="G23" s="91"/>
      <c r="H23" s="91"/>
      <c r="I23" s="91"/>
      <c r="J23" s="91"/>
      <c r="K23" s="54"/>
      <c r="L23" s="91" t="s">
        <v>9</v>
      </c>
      <c r="M23" s="194" t="s">
        <v>10</v>
      </c>
      <c r="N23" s="194"/>
      <c r="O23" s="194"/>
      <c r="P23" s="56" t="s">
        <v>11</v>
      </c>
      <c r="Q23" s="91" t="s">
        <v>12</v>
      </c>
      <c r="R23" s="91" t="s">
        <v>13</v>
      </c>
      <c r="S23" s="91" t="s">
        <v>0</v>
      </c>
      <c r="U23" s="93"/>
      <c r="Z23" s="157"/>
      <c r="AA23" s="158"/>
    </row>
    <row r="24" spans="1:29">
      <c r="A24" s="87">
        <v>45</v>
      </c>
      <c r="B24" s="46" t="str">
        <f>L24</f>
        <v>Ema Staňková</v>
      </c>
      <c r="C24" s="89" t="s">
        <v>3</v>
      </c>
      <c r="D24" s="46" t="str">
        <f>L27</f>
        <v>Bára Nešetřilová</v>
      </c>
      <c r="E24" s="91">
        <v>2</v>
      </c>
      <c r="F24" s="91" t="s">
        <v>5</v>
      </c>
      <c r="G24" s="91">
        <v>0</v>
      </c>
      <c r="H24" s="91">
        <v>22</v>
      </c>
      <c r="I24" s="91" t="s">
        <v>5</v>
      </c>
      <c r="J24" s="91">
        <v>8</v>
      </c>
      <c r="K24" s="54"/>
      <c r="L24" s="25" t="s">
        <v>151</v>
      </c>
      <c r="M24" s="91">
        <f>SUM(H24,H27,J29)</f>
        <v>66</v>
      </c>
      <c r="N24" s="90" t="s">
        <v>5</v>
      </c>
      <c r="O24" s="91">
        <f>SUM(J24,J27,H29)</f>
        <v>21</v>
      </c>
      <c r="P24" s="91">
        <f>M24-O24</f>
        <v>45</v>
      </c>
      <c r="Q24" s="91">
        <f>SUM(E24,E27,G29)</f>
        <v>6</v>
      </c>
      <c r="R24" s="91">
        <f>Q24+(P24/100)</f>
        <v>6.45</v>
      </c>
      <c r="S24" s="91">
        <f>RANK(R24,$R$24:$R$27,0)</f>
        <v>1</v>
      </c>
      <c r="U24" s="93"/>
      <c r="Z24" s="157"/>
      <c r="AA24" s="158"/>
    </row>
    <row r="25" spans="1:29">
      <c r="A25" s="87">
        <v>46</v>
      </c>
      <c r="B25" s="46" t="str">
        <f>L25</f>
        <v>Marcela Hrubá</v>
      </c>
      <c r="C25" s="89" t="s">
        <v>3</v>
      </c>
      <c r="D25" s="46" t="str">
        <f>L26</f>
        <v>Jitka Suchá</v>
      </c>
      <c r="E25" s="91">
        <v>1</v>
      </c>
      <c r="F25" s="91" t="s">
        <v>5</v>
      </c>
      <c r="G25" s="91">
        <v>1</v>
      </c>
      <c r="H25" s="91">
        <v>18</v>
      </c>
      <c r="I25" s="91" t="s">
        <v>5</v>
      </c>
      <c r="J25" s="91">
        <v>12</v>
      </c>
      <c r="K25" s="54"/>
      <c r="L25" s="73" t="s">
        <v>152</v>
      </c>
      <c r="M25" s="91">
        <f>SUM(H25,J27,H28)</f>
        <v>41</v>
      </c>
      <c r="N25" s="91" t="s">
        <v>5</v>
      </c>
      <c r="O25" s="91">
        <f>SUM(J25,H27,J28)</f>
        <v>56</v>
      </c>
      <c r="P25" s="91">
        <f t="shared" ref="P25:P27" si="6">M25-O25</f>
        <v>-15</v>
      </c>
      <c r="Q25" s="91">
        <f>SUM(E25,G27,E28)</f>
        <v>1</v>
      </c>
      <c r="R25" s="91">
        <f t="shared" ref="R25:R27" si="7">Q25+(P25/100)</f>
        <v>0.85</v>
      </c>
      <c r="S25" s="91">
        <f t="shared" ref="S25:S27" si="8">RANK(R25,$R$24:$R$27,0)</f>
        <v>4</v>
      </c>
      <c r="U25" s="205"/>
      <c r="V25" s="205"/>
      <c r="Y25" s="190" t="str">
        <f>X19</f>
        <v>Barbora Ledvinková</v>
      </c>
      <c r="Z25" s="190"/>
      <c r="AA25" s="158"/>
      <c r="AB25" s="189" t="str">
        <f>Z37</f>
        <v>Klára Petrušková</v>
      </c>
      <c r="AC25" s="190"/>
    </row>
    <row r="26" spans="1:29">
      <c r="A26" s="87">
        <v>101</v>
      </c>
      <c r="B26" s="46" t="str">
        <f>L27</f>
        <v>Bára Nešetřilová</v>
      </c>
      <c r="C26" s="89" t="s">
        <v>3</v>
      </c>
      <c r="D26" s="46" t="str">
        <f>L26</f>
        <v>Jitka Suchá</v>
      </c>
      <c r="E26" s="91">
        <v>1</v>
      </c>
      <c r="F26" s="91" t="s">
        <v>5</v>
      </c>
      <c r="G26" s="91">
        <v>1</v>
      </c>
      <c r="H26" s="91">
        <v>18</v>
      </c>
      <c r="I26" s="91" t="s">
        <v>5</v>
      </c>
      <c r="J26" s="91">
        <v>16</v>
      </c>
      <c r="K26" s="54"/>
      <c r="L26" s="71" t="s">
        <v>169</v>
      </c>
      <c r="M26" s="91">
        <f>SUM(J25,J26,H29)</f>
        <v>34</v>
      </c>
      <c r="N26" s="91" t="s">
        <v>5</v>
      </c>
      <c r="O26" s="91">
        <f>SUM(H25,H26,J29)</f>
        <v>58</v>
      </c>
      <c r="P26" s="91">
        <f t="shared" si="6"/>
        <v>-24</v>
      </c>
      <c r="Q26" s="91">
        <f>SUM(G25,G26,E29)</f>
        <v>2</v>
      </c>
      <c r="R26" s="91">
        <f t="shared" si="7"/>
        <v>1.76</v>
      </c>
      <c r="S26" s="91">
        <f t="shared" si="8"/>
        <v>3</v>
      </c>
      <c r="U26" s="205"/>
      <c r="V26" s="205"/>
      <c r="Z26" s="157"/>
      <c r="AA26" s="158"/>
      <c r="AC26" s="159"/>
    </row>
    <row r="27" spans="1:29">
      <c r="A27" s="87">
        <v>102</v>
      </c>
      <c r="B27" s="46" t="str">
        <f>L24</f>
        <v>Ema Staňková</v>
      </c>
      <c r="C27" s="89" t="s">
        <v>3</v>
      </c>
      <c r="D27" s="46" t="str">
        <f>L25</f>
        <v>Marcela Hrubá</v>
      </c>
      <c r="E27" s="91">
        <v>2</v>
      </c>
      <c r="F27" s="91" t="s">
        <v>5</v>
      </c>
      <c r="G27" s="91">
        <v>0</v>
      </c>
      <c r="H27" s="91">
        <v>22</v>
      </c>
      <c r="I27" s="91" t="s">
        <v>5</v>
      </c>
      <c r="J27" s="91">
        <v>7</v>
      </c>
      <c r="K27" s="54"/>
      <c r="L27" s="77" t="s">
        <v>170</v>
      </c>
      <c r="M27" s="91">
        <f>SUM(J24,H26,J28)</f>
        <v>48</v>
      </c>
      <c r="N27" s="91" t="s">
        <v>5</v>
      </c>
      <c r="O27" s="91">
        <f>SUM(H24,J26,H28)</f>
        <v>54</v>
      </c>
      <c r="P27" s="91">
        <f t="shared" si="6"/>
        <v>-6</v>
      </c>
      <c r="Q27" s="91">
        <f>SUM(G24,E26,G28)</f>
        <v>3</v>
      </c>
      <c r="R27" s="91">
        <f t="shared" si="7"/>
        <v>2.94</v>
      </c>
      <c r="S27" s="91">
        <f t="shared" si="8"/>
        <v>2</v>
      </c>
      <c r="U27" s="93"/>
      <c r="Z27" s="157"/>
      <c r="AA27" s="158"/>
      <c r="AC27" s="158"/>
    </row>
    <row r="28" spans="1:29">
      <c r="A28" s="87">
        <v>157</v>
      </c>
      <c r="B28" s="46" t="str">
        <f>L25</f>
        <v>Marcela Hrubá</v>
      </c>
      <c r="C28" s="89" t="s">
        <v>3</v>
      </c>
      <c r="D28" s="46" t="str">
        <f>L27</f>
        <v>Bára Nešetřilová</v>
      </c>
      <c r="E28" s="91">
        <v>0</v>
      </c>
      <c r="F28" s="91" t="s">
        <v>5</v>
      </c>
      <c r="G28" s="91">
        <v>2</v>
      </c>
      <c r="H28" s="91">
        <v>16</v>
      </c>
      <c r="I28" s="91" t="s">
        <v>5</v>
      </c>
      <c r="J28" s="91">
        <v>22</v>
      </c>
      <c r="K28" s="54"/>
      <c r="L28" s="55"/>
      <c r="M28" s="35">
        <f>SUM(M24:M27)</f>
        <v>189</v>
      </c>
      <c r="N28" s="36">
        <f>M28-O28</f>
        <v>0</v>
      </c>
      <c r="O28" s="35">
        <f>SUM(O24:O27)</f>
        <v>189</v>
      </c>
      <c r="P28" s="90"/>
      <c r="Q28" s="90"/>
      <c r="R28" s="90"/>
      <c r="S28" s="90"/>
      <c r="U28" s="93" t="s">
        <v>35</v>
      </c>
      <c r="V28" s="214" t="str">
        <f>L54</f>
        <v>Nicole Pazderková</v>
      </c>
      <c r="W28" s="211"/>
      <c r="X28" s="147"/>
      <c r="Y28" s="147"/>
      <c r="Z28" s="155"/>
      <c r="AA28" s="156"/>
      <c r="AC28" s="158"/>
    </row>
    <row r="29" spans="1:29">
      <c r="A29" s="87">
        <v>158</v>
      </c>
      <c r="B29" s="46" t="str">
        <f>L26</f>
        <v>Jitka Suchá</v>
      </c>
      <c r="C29" s="89" t="s">
        <v>3</v>
      </c>
      <c r="D29" s="46" t="str">
        <f>L24</f>
        <v>Ema Staňková</v>
      </c>
      <c r="E29" s="91">
        <v>0</v>
      </c>
      <c r="F29" s="91" t="s">
        <v>5</v>
      </c>
      <c r="G29" s="91">
        <v>2</v>
      </c>
      <c r="H29" s="91">
        <v>6</v>
      </c>
      <c r="I29" s="91" t="s">
        <v>5</v>
      </c>
      <c r="J29" s="91">
        <v>22</v>
      </c>
      <c r="K29" s="54"/>
      <c r="L29" s="55"/>
      <c r="M29" s="90"/>
      <c r="N29" s="90"/>
      <c r="O29" s="90"/>
      <c r="P29" s="90"/>
      <c r="Q29" s="90"/>
      <c r="R29" s="90"/>
      <c r="S29" s="90"/>
      <c r="U29" s="93"/>
      <c r="V29" s="147"/>
      <c r="W29" s="149"/>
      <c r="X29" s="147"/>
      <c r="Y29" s="147"/>
      <c r="Z29" s="155"/>
      <c r="AA29" s="156"/>
      <c r="AC29" s="158"/>
    </row>
    <row r="30" spans="1:29">
      <c r="B30" s="46"/>
      <c r="C30" s="89"/>
      <c r="D30" s="46"/>
      <c r="E30" s="91"/>
      <c r="F30" s="91"/>
      <c r="G30" s="91"/>
      <c r="H30" s="91"/>
      <c r="I30" s="91"/>
      <c r="J30" s="91"/>
      <c r="K30" s="54"/>
      <c r="L30" s="55"/>
      <c r="M30" s="90"/>
      <c r="N30" s="90"/>
      <c r="O30" s="90"/>
      <c r="P30" s="90"/>
      <c r="Q30" s="90"/>
      <c r="R30" s="90"/>
      <c r="S30" s="90"/>
      <c r="U30" s="93"/>
      <c r="V30" s="147"/>
      <c r="W30" s="150"/>
      <c r="X30" s="147"/>
      <c r="Y30" s="147"/>
      <c r="Z30" s="155"/>
      <c r="AA30" s="156"/>
      <c r="AC30" s="158"/>
    </row>
    <row r="31" spans="1:29">
      <c r="B31" s="46"/>
      <c r="C31" s="89"/>
      <c r="D31" s="46"/>
      <c r="E31" s="91"/>
      <c r="F31" s="91"/>
      <c r="G31" s="91"/>
      <c r="H31" s="91"/>
      <c r="I31" s="91"/>
      <c r="J31" s="91"/>
      <c r="K31" s="54"/>
      <c r="L31" s="55"/>
      <c r="M31" s="90"/>
      <c r="N31" s="90"/>
      <c r="O31" s="90"/>
      <c r="P31" s="90"/>
      <c r="Q31" s="90"/>
      <c r="R31" s="90"/>
      <c r="S31" s="90"/>
      <c r="U31" s="93"/>
      <c r="V31" s="147"/>
      <c r="W31" s="150"/>
      <c r="X31" s="214" t="str">
        <f>V34</f>
        <v>Klára Petrušková</v>
      </c>
      <c r="Y31" s="211"/>
      <c r="Z31" s="155"/>
      <c r="AA31" s="156"/>
      <c r="AC31" s="158"/>
    </row>
    <row r="32" spans="1:29">
      <c r="B32" s="46"/>
      <c r="C32" s="89"/>
      <c r="D32" s="46"/>
      <c r="E32" s="91"/>
      <c r="F32" s="91"/>
      <c r="G32" s="91"/>
      <c r="H32" s="91"/>
      <c r="I32" s="91"/>
      <c r="J32" s="91"/>
      <c r="K32" s="54"/>
      <c r="L32" s="33" t="s">
        <v>26</v>
      </c>
      <c r="M32" s="188"/>
      <c r="N32" s="188"/>
      <c r="O32" s="188"/>
      <c r="P32" s="90"/>
      <c r="Q32" s="90"/>
      <c r="R32" s="90"/>
      <c r="S32" s="90"/>
      <c r="U32" s="93"/>
      <c r="V32" s="147"/>
      <c r="W32" s="150"/>
      <c r="X32" s="148"/>
      <c r="Y32" s="149"/>
      <c r="Z32" s="155"/>
      <c r="AA32" s="156"/>
      <c r="AC32" s="158"/>
    </row>
    <row r="33" spans="1:29">
      <c r="B33" s="46"/>
      <c r="C33" s="89"/>
      <c r="D33" s="46"/>
      <c r="E33" s="91"/>
      <c r="F33" s="91"/>
      <c r="G33" s="91"/>
      <c r="H33" s="91"/>
      <c r="I33" s="91"/>
      <c r="J33" s="91"/>
      <c r="K33" s="54"/>
      <c r="L33" s="91" t="s">
        <v>9</v>
      </c>
      <c r="M33" s="194" t="s">
        <v>10</v>
      </c>
      <c r="N33" s="194"/>
      <c r="O33" s="194"/>
      <c r="P33" s="56" t="s">
        <v>11</v>
      </c>
      <c r="Q33" s="91" t="s">
        <v>12</v>
      </c>
      <c r="R33" s="91" t="s">
        <v>13</v>
      </c>
      <c r="S33" s="91" t="s">
        <v>0</v>
      </c>
      <c r="U33" s="93"/>
      <c r="V33" s="147"/>
      <c r="W33" s="150"/>
      <c r="X33" s="147"/>
      <c r="Y33" s="150"/>
      <c r="Z33" s="155"/>
      <c r="AA33" s="156"/>
      <c r="AC33" s="158"/>
    </row>
    <row r="34" spans="1:29">
      <c r="A34" s="87">
        <v>47</v>
      </c>
      <c r="B34" s="46" t="str">
        <f>L34</f>
        <v>Klára Petrušková</v>
      </c>
      <c r="C34" s="89" t="s">
        <v>3</v>
      </c>
      <c r="D34" s="46" t="str">
        <f>L37</f>
        <v>Melánie Pániková</v>
      </c>
      <c r="E34" s="91">
        <v>2</v>
      </c>
      <c r="F34" s="91" t="s">
        <v>5</v>
      </c>
      <c r="G34" s="91">
        <v>0</v>
      </c>
      <c r="H34" s="91">
        <v>22</v>
      </c>
      <c r="I34" s="91" t="s">
        <v>5</v>
      </c>
      <c r="J34" s="91">
        <v>17</v>
      </c>
      <c r="K34" s="54"/>
      <c r="L34" s="76" t="s">
        <v>150</v>
      </c>
      <c r="M34" s="91">
        <f>SUM(H34,H37,J39)</f>
        <v>66</v>
      </c>
      <c r="N34" s="90" t="s">
        <v>5</v>
      </c>
      <c r="O34" s="91">
        <f>SUM(J34,J37,H39)</f>
        <v>36</v>
      </c>
      <c r="P34" s="91">
        <f>M34-O34</f>
        <v>30</v>
      </c>
      <c r="Q34" s="91">
        <f>SUM(E34,E37,G39)</f>
        <v>6</v>
      </c>
      <c r="R34" s="91">
        <f>Q34+(P34/100)</f>
        <v>6.3</v>
      </c>
      <c r="S34" s="91">
        <f>RANK(R34,$R$34:$R$37,0)</f>
        <v>1</v>
      </c>
      <c r="U34" s="93" t="s">
        <v>36</v>
      </c>
      <c r="V34" s="214" t="str">
        <f>L34</f>
        <v>Klára Petrušková</v>
      </c>
      <c r="W34" s="212"/>
      <c r="X34" s="147"/>
      <c r="Y34" s="150"/>
      <c r="Z34" s="155"/>
      <c r="AA34" s="156"/>
      <c r="AC34" s="158"/>
    </row>
    <row r="35" spans="1:29">
      <c r="A35" s="87">
        <v>48</v>
      </c>
      <c r="B35" s="46" t="str">
        <f>L35</f>
        <v>Klára Stehnová</v>
      </c>
      <c r="C35" s="89" t="s">
        <v>3</v>
      </c>
      <c r="D35" s="46" t="str">
        <f>L36</f>
        <v>Radka Šilhavá</v>
      </c>
      <c r="E35" s="91">
        <v>0</v>
      </c>
      <c r="F35" s="91" t="s">
        <v>5</v>
      </c>
      <c r="G35" s="91">
        <v>2</v>
      </c>
      <c r="H35" s="91">
        <v>7</v>
      </c>
      <c r="I35" s="91" t="s">
        <v>5</v>
      </c>
      <c r="J35" s="91">
        <v>22</v>
      </c>
      <c r="K35" s="54"/>
      <c r="L35" s="58" t="s">
        <v>153</v>
      </c>
      <c r="M35" s="91">
        <f>SUM(H35,J37,H38)</f>
        <v>24</v>
      </c>
      <c r="N35" s="91" t="s">
        <v>5</v>
      </c>
      <c r="O35" s="91">
        <f>SUM(J35,H37,J38)</f>
        <v>66</v>
      </c>
      <c r="P35" s="91">
        <f t="shared" ref="P35:P37" si="9">M35-O35</f>
        <v>-42</v>
      </c>
      <c r="Q35" s="91">
        <f>SUM(E35,G37,E38)</f>
        <v>0</v>
      </c>
      <c r="R35" s="91">
        <f t="shared" ref="R35:R37" si="10">Q35+(P35/100)</f>
        <v>-0.42</v>
      </c>
      <c r="S35" s="91">
        <f t="shared" ref="S35:S37" si="11">RANK(R35,$R$34:$R$37,0)</f>
        <v>4</v>
      </c>
      <c r="U35" s="93"/>
      <c r="V35" s="147"/>
      <c r="W35" s="152"/>
      <c r="X35" s="151"/>
      <c r="Y35" s="150"/>
      <c r="Z35" s="155"/>
      <c r="AA35" s="156"/>
      <c r="AC35" s="158"/>
    </row>
    <row r="36" spans="1:29">
      <c r="A36" s="87">
        <v>103</v>
      </c>
      <c r="B36" s="46" t="str">
        <f>L37</f>
        <v>Melánie Pániková</v>
      </c>
      <c r="C36" s="89" t="s">
        <v>3</v>
      </c>
      <c r="D36" s="46" t="str">
        <f>L36</f>
        <v>Radka Šilhavá</v>
      </c>
      <c r="E36" s="91">
        <v>2</v>
      </c>
      <c r="F36" s="91" t="s">
        <v>5</v>
      </c>
      <c r="G36" s="91">
        <v>0</v>
      </c>
      <c r="H36" s="91">
        <v>22</v>
      </c>
      <c r="I36" s="91" t="s">
        <v>5</v>
      </c>
      <c r="J36" s="91">
        <v>14</v>
      </c>
      <c r="K36" s="54"/>
      <c r="L36" s="71" t="s">
        <v>165</v>
      </c>
      <c r="M36" s="91">
        <f>SUM(J35,J36,H39)</f>
        <v>48</v>
      </c>
      <c r="N36" s="91" t="s">
        <v>5</v>
      </c>
      <c r="O36" s="91">
        <f>SUM(H35,H36,J39)</f>
        <v>51</v>
      </c>
      <c r="P36" s="91">
        <f t="shared" si="9"/>
        <v>-3</v>
      </c>
      <c r="Q36" s="91">
        <f>SUM(G35,G36,E39)</f>
        <v>2</v>
      </c>
      <c r="R36" s="91">
        <f t="shared" si="10"/>
        <v>1.97</v>
      </c>
      <c r="S36" s="91">
        <f t="shared" si="11"/>
        <v>3</v>
      </c>
      <c r="U36" s="93"/>
      <c r="V36" s="147"/>
      <c r="W36" s="151"/>
      <c r="X36" s="151"/>
      <c r="Y36" s="150"/>
      <c r="Z36" s="155"/>
      <c r="AA36" s="156"/>
      <c r="AC36" s="158"/>
    </row>
    <row r="37" spans="1:29">
      <c r="A37" s="87">
        <v>104</v>
      </c>
      <c r="B37" s="46" t="str">
        <f>L34</f>
        <v>Klára Petrušková</v>
      </c>
      <c r="C37" s="89" t="s">
        <v>3</v>
      </c>
      <c r="D37" s="46" t="str">
        <f>L35</f>
        <v>Klára Stehnová</v>
      </c>
      <c r="E37" s="91">
        <v>2</v>
      </c>
      <c r="F37" s="91" t="s">
        <v>5</v>
      </c>
      <c r="G37" s="91">
        <v>0</v>
      </c>
      <c r="H37" s="91">
        <v>22</v>
      </c>
      <c r="I37" s="91" t="s">
        <v>5</v>
      </c>
      <c r="J37" s="91">
        <v>7</v>
      </c>
      <c r="K37" s="54"/>
      <c r="L37" s="73" t="s">
        <v>166</v>
      </c>
      <c r="M37" s="91">
        <f>SUM(J34,H36,J38)</f>
        <v>61</v>
      </c>
      <c r="N37" s="91" t="s">
        <v>5</v>
      </c>
      <c r="O37" s="91">
        <f>SUM(H34,J36,H38)</f>
        <v>46</v>
      </c>
      <c r="P37" s="91">
        <f t="shared" si="9"/>
        <v>15</v>
      </c>
      <c r="Q37" s="91">
        <f>SUM(G34,E36,G38)</f>
        <v>4</v>
      </c>
      <c r="R37" s="91">
        <f t="shared" si="10"/>
        <v>4.1500000000000004</v>
      </c>
      <c r="S37" s="91">
        <f t="shared" si="11"/>
        <v>2</v>
      </c>
      <c r="U37" s="206"/>
      <c r="V37" s="206"/>
      <c r="W37" s="215"/>
      <c r="X37" s="215"/>
      <c r="Y37" s="150"/>
      <c r="Z37" s="208" t="str">
        <f>X31</f>
        <v>Klára Petrušková</v>
      </c>
      <c r="AA37" s="209"/>
      <c r="AC37" s="158"/>
    </row>
    <row r="38" spans="1:29">
      <c r="A38" s="87">
        <v>159</v>
      </c>
      <c r="B38" s="46" t="str">
        <f>L35</f>
        <v>Klára Stehnová</v>
      </c>
      <c r="C38" s="89" t="s">
        <v>3</v>
      </c>
      <c r="D38" s="46" t="str">
        <f>L37</f>
        <v>Melánie Pániková</v>
      </c>
      <c r="E38" s="91">
        <v>0</v>
      </c>
      <c r="F38" s="91" t="s">
        <v>5</v>
      </c>
      <c r="G38" s="91">
        <v>2</v>
      </c>
      <c r="H38" s="91">
        <v>10</v>
      </c>
      <c r="I38" s="91" t="s">
        <v>5</v>
      </c>
      <c r="J38" s="91">
        <v>22</v>
      </c>
      <c r="K38" s="54"/>
      <c r="L38" s="55"/>
      <c r="M38" s="35">
        <f>SUM(M34:M37)</f>
        <v>199</v>
      </c>
      <c r="N38" s="36">
        <f>M38-O38</f>
        <v>0</v>
      </c>
      <c r="O38" s="35">
        <f>SUM(O34:O37)</f>
        <v>199</v>
      </c>
      <c r="P38" s="90"/>
      <c r="Q38" s="90"/>
      <c r="R38" s="90"/>
      <c r="S38" s="90"/>
      <c r="U38" s="205"/>
      <c r="V38" s="205"/>
      <c r="W38" s="210"/>
      <c r="X38" s="210"/>
      <c r="Y38" s="150"/>
      <c r="Z38" s="192"/>
      <c r="AA38" s="207"/>
      <c r="AC38" s="158"/>
    </row>
    <row r="39" spans="1:29">
      <c r="A39" s="87">
        <v>160</v>
      </c>
      <c r="B39" s="46" t="str">
        <f>L36</f>
        <v>Radka Šilhavá</v>
      </c>
      <c r="C39" s="89" t="s">
        <v>3</v>
      </c>
      <c r="D39" s="46" t="str">
        <f>L34</f>
        <v>Klára Petrušková</v>
      </c>
      <c r="E39" s="91">
        <v>0</v>
      </c>
      <c r="F39" s="91" t="s">
        <v>5</v>
      </c>
      <c r="G39" s="91">
        <v>2</v>
      </c>
      <c r="H39" s="91">
        <v>12</v>
      </c>
      <c r="I39" s="91" t="s">
        <v>5</v>
      </c>
      <c r="J39" s="91">
        <v>22</v>
      </c>
      <c r="K39" s="54"/>
      <c r="L39" s="55"/>
      <c r="M39" s="90"/>
      <c r="N39" s="90"/>
      <c r="O39" s="90"/>
      <c r="P39" s="90"/>
      <c r="Q39" s="90"/>
      <c r="R39" s="90"/>
      <c r="S39" s="90"/>
      <c r="U39" s="93"/>
      <c r="V39" s="147"/>
      <c r="W39" s="147"/>
      <c r="X39" s="147"/>
      <c r="Y39" s="150"/>
      <c r="Z39" s="153"/>
      <c r="AA39" s="153"/>
      <c r="AC39" s="158"/>
    </row>
    <row r="40" spans="1:29">
      <c r="B40" s="46"/>
      <c r="C40" s="89"/>
      <c r="D40" s="46"/>
      <c r="E40" s="91"/>
      <c r="F40" s="91"/>
      <c r="G40" s="91"/>
      <c r="H40" s="91"/>
      <c r="I40" s="91"/>
      <c r="J40" s="91"/>
      <c r="K40" s="54"/>
      <c r="L40" s="55"/>
      <c r="M40" s="90"/>
      <c r="N40" s="90"/>
      <c r="O40" s="90"/>
      <c r="P40" s="90"/>
      <c r="Q40" s="90"/>
      <c r="R40" s="90"/>
      <c r="S40" s="90"/>
      <c r="U40" s="93" t="s">
        <v>19</v>
      </c>
      <c r="V40" s="214" t="str">
        <f>L14</f>
        <v>Karolína Melíšková</v>
      </c>
      <c r="W40" s="211"/>
      <c r="X40" s="147"/>
      <c r="Y40" s="150"/>
      <c r="Z40" s="153"/>
      <c r="AA40" s="153"/>
      <c r="AC40" s="158"/>
    </row>
    <row r="41" spans="1:29">
      <c r="B41" s="46"/>
      <c r="C41" s="89"/>
      <c r="D41" s="46"/>
      <c r="E41" s="91"/>
      <c r="F41" s="91"/>
      <c r="G41" s="91"/>
      <c r="H41" s="91"/>
      <c r="I41" s="91"/>
      <c r="J41" s="91"/>
      <c r="K41" s="54"/>
      <c r="L41" s="55"/>
      <c r="M41" s="90"/>
      <c r="N41" s="90"/>
      <c r="O41" s="90"/>
      <c r="P41" s="90"/>
      <c r="Q41" s="90"/>
      <c r="R41" s="90"/>
      <c r="S41" s="90"/>
      <c r="U41" s="93"/>
      <c r="V41" s="147"/>
      <c r="W41" s="149"/>
      <c r="X41" s="147"/>
      <c r="Y41" s="150"/>
      <c r="Z41" s="153"/>
      <c r="AA41" s="153"/>
      <c r="AC41" s="158"/>
    </row>
    <row r="42" spans="1:29">
      <c r="B42" s="46"/>
      <c r="C42" s="89"/>
      <c r="D42" s="46"/>
      <c r="E42" s="91"/>
      <c r="F42" s="91"/>
      <c r="G42" s="91"/>
      <c r="H42" s="91"/>
      <c r="I42" s="91"/>
      <c r="J42" s="91"/>
      <c r="K42" s="54"/>
      <c r="L42" s="33" t="s">
        <v>27</v>
      </c>
      <c r="M42" s="188"/>
      <c r="N42" s="188"/>
      <c r="O42" s="188"/>
      <c r="P42" s="90"/>
      <c r="Q42" s="90"/>
      <c r="R42" s="90"/>
      <c r="S42" s="90"/>
      <c r="U42" s="93"/>
      <c r="V42" s="147"/>
      <c r="W42" s="150"/>
      <c r="X42" s="147"/>
      <c r="Y42" s="150"/>
      <c r="Z42" s="153"/>
      <c r="AA42" s="153"/>
      <c r="AC42" s="158"/>
    </row>
    <row r="43" spans="1:29">
      <c r="B43" s="46"/>
      <c r="C43" s="89"/>
      <c r="D43" s="46"/>
      <c r="E43" s="91"/>
      <c r="F43" s="91"/>
      <c r="G43" s="91"/>
      <c r="H43" s="91"/>
      <c r="I43" s="91"/>
      <c r="J43" s="91"/>
      <c r="K43" s="54"/>
      <c r="L43" s="91" t="s">
        <v>9</v>
      </c>
      <c r="M43" s="194" t="s">
        <v>10</v>
      </c>
      <c r="N43" s="194"/>
      <c r="O43" s="194"/>
      <c r="P43" s="56" t="s">
        <v>11</v>
      </c>
      <c r="Q43" s="91" t="s">
        <v>12</v>
      </c>
      <c r="R43" s="91" t="s">
        <v>13</v>
      </c>
      <c r="S43" s="91" t="s">
        <v>0</v>
      </c>
      <c r="U43" s="93"/>
      <c r="V43" s="147"/>
      <c r="W43" s="154"/>
      <c r="X43" s="208" t="str">
        <f>V40</f>
        <v>Karolína Melíšková</v>
      </c>
      <c r="Y43" s="209"/>
      <c r="Z43" s="153"/>
      <c r="AA43" s="153"/>
      <c r="AC43" s="158"/>
    </row>
    <row r="44" spans="1:29">
      <c r="A44" s="87">
        <v>49</v>
      </c>
      <c r="B44" s="46" t="str">
        <f>L44</f>
        <v>Lída Kusá</v>
      </c>
      <c r="C44" s="89" t="s">
        <v>3</v>
      </c>
      <c r="D44" s="46" t="str">
        <f>L47</f>
        <v>Anna Grusmanová</v>
      </c>
      <c r="E44" s="91">
        <v>0</v>
      </c>
      <c r="F44" s="91" t="s">
        <v>5</v>
      </c>
      <c r="G44" s="91">
        <v>2</v>
      </c>
      <c r="H44" s="91">
        <v>0</v>
      </c>
      <c r="I44" s="91" t="s">
        <v>5</v>
      </c>
      <c r="J44" s="91">
        <v>22</v>
      </c>
      <c r="K44" s="54"/>
      <c r="L44" s="24" t="s">
        <v>148</v>
      </c>
      <c r="M44" s="91">
        <f>SUM(H44,H47,J49)</f>
        <v>0</v>
      </c>
      <c r="N44" s="90" t="s">
        <v>5</v>
      </c>
      <c r="O44" s="91">
        <f>SUM(J44,J47,H49)</f>
        <v>66</v>
      </c>
      <c r="P44" s="91">
        <f>M44-O44</f>
        <v>-66</v>
      </c>
      <c r="Q44" s="91">
        <f>SUM(E44,E47,G49)</f>
        <v>0</v>
      </c>
      <c r="R44" s="91">
        <f>Q44+(P44/100)</f>
        <v>-0.66</v>
      </c>
      <c r="S44" s="91">
        <f>RANK(R44,$R$44:$R$47,0)</f>
        <v>4</v>
      </c>
      <c r="U44" s="93"/>
      <c r="V44" s="147"/>
      <c r="W44" s="150"/>
      <c r="X44" s="148"/>
      <c r="Y44" s="152"/>
      <c r="Z44" s="153"/>
      <c r="AA44" s="153"/>
      <c r="AC44" s="158"/>
    </row>
    <row r="45" spans="1:29">
      <c r="A45" s="87">
        <v>50</v>
      </c>
      <c r="B45" s="46" t="str">
        <f>L45</f>
        <v>Barbora Ledvinková</v>
      </c>
      <c r="C45" s="89" t="s">
        <v>3</v>
      </c>
      <c r="D45" s="46" t="str">
        <f>L46</f>
        <v>Marie Růžičková</v>
      </c>
      <c r="E45" s="91">
        <v>0</v>
      </c>
      <c r="F45" s="91" t="s">
        <v>5</v>
      </c>
      <c r="G45" s="91">
        <v>2</v>
      </c>
      <c r="H45" s="91">
        <v>7</v>
      </c>
      <c r="I45" s="91" t="s">
        <v>5</v>
      </c>
      <c r="J45" s="91">
        <v>22</v>
      </c>
      <c r="K45" s="54"/>
      <c r="L45" s="58" t="s">
        <v>154</v>
      </c>
      <c r="M45" s="91">
        <f>SUM(H45,J47,H48)</f>
        <v>50</v>
      </c>
      <c r="N45" s="91" t="s">
        <v>5</v>
      </c>
      <c r="O45" s="91">
        <f>SUM(J45,H47,J48)</f>
        <v>39</v>
      </c>
      <c r="P45" s="91">
        <f t="shared" ref="P45:P47" si="12">M45-O45</f>
        <v>11</v>
      </c>
      <c r="Q45" s="91">
        <f>SUM(E45,G47,E48)</f>
        <v>3</v>
      </c>
      <c r="R45" s="91">
        <f t="shared" ref="R45:R47" si="13">Q45+(P45/100)</f>
        <v>3.11</v>
      </c>
      <c r="S45" s="91">
        <f t="shared" ref="S45:S47" si="14">RANK(R45,$R$44:$R$47,0)</f>
        <v>2</v>
      </c>
      <c r="U45" s="93"/>
      <c r="V45" s="147"/>
      <c r="W45" s="150"/>
      <c r="X45" s="147"/>
      <c r="Y45" s="151"/>
      <c r="Z45" s="153"/>
      <c r="AA45" s="153"/>
      <c r="AC45" s="158"/>
    </row>
    <row r="46" spans="1:29">
      <c r="A46" s="87">
        <v>105</v>
      </c>
      <c r="B46" s="46" t="str">
        <f>L47</f>
        <v>Anna Grusmanová</v>
      </c>
      <c r="C46" s="89" t="s">
        <v>3</v>
      </c>
      <c r="D46" s="46" t="str">
        <f>L46</f>
        <v>Marie Růžičková</v>
      </c>
      <c r="E46" s="91">
        <v>0</v>
      </c>
      <c r="F46" s="91" t="s">
        <v>5</v>
      </c>
      <c r="G46" s="91">
        <v>2</v>
      </c>
      <c r="H46" s="91">
        <v>7</v>
      </c>
      <c r="I46" s="91" t="s">
        <v>5</v>
      </c>
      <c r="J46" s="91">
        <v>22</v>
      </c>
      <c r="K46" s="54"/>
      <c r="L46" s="58" t="s">
        <v>163</v>
      </c>
      <c r="M46" s="91">
        <f>SUM(J45,J46,H49)</f>
        <v>66</v>
      </c>
      <c r="N46" s="91" t="s">
        <v>5</v>
      </c>
      <c r="O46" s="91">
        <f>SUM(H45,H46,J49)</f>
        <v>14</v>
      </c>
      <c r="P46" s="91">
        <f t="shared" si="12"/>
        <v>52</v>
      </c>
      <c r="Q46" s="91">
        <f>SUM(G45,G46,E49)</f>
        <v>6</v>
      </c>
      <c r="R46" s="91">
        <f t="shared" si="13"/>
        <v>6.52</v>
      </c>
      <c r="S46" s="91">
        <f t="shared" si="14"/>
        <v>1</v>
      </c>
      <c r="U46" s="93" t="s">
        <v>30</v>
      </c>
      <c r="V46" s="214" t="str">
        <f>L27</f>
        <v>Bára Nešetřilová</v>
      </c>
      <c r="W46" s="212"/>
      <c r="X46" s="147"/>
      <c r="Y46" s="147"/>
      <c r="Z46" s="153"/>
      <c r="AA46" s="153"/>
      <c r="AC46" s="158"/>
    </row>
    <row r="47" spans="1:29">
      <c r="A47" s="87">
        <v>106</v>
      </c>
      <c r="B47" s="46" t="str">
        <f>L44</f>
        <v>Lída Kusá</v>
      </c>
      <c r="C47" s="89" t="s">
        <v>3</v>
      </c>
      <c r="D47" s="46" t="str">
        <f>L45</f>
        <v>Barbora Ledvinková</v>
      </c>
      <c r="E47" s="91">
        <v>0</v>
      </c>
      <c r="F47" s="91" t="s">
        <v>5</v>
      </c>
      <c r="G47" s="91">
        <v>2</v>
      </c>
      <c r="H47" s="91">
        <v>0</v>
      </c>
      <c r="I47" s="91" t="s">
        <v>5</v>
      </c>
      <c r="J47" s="91">
        <v>22</v>
      </c>
      <c r="K47" s="54"/>
      <c r="L47" s="58" t="s">
        <v>164</v>
      </c>
      <c r="M47" s="91">
        <f>SUM(J44,H46,J48)</f>
        <v>46</v>
      </c>
      <c r="N47" s="91" t="s">
        <v>5</v>
      </c>
      <c r="O47" s="91">
        <f>SUM(H44,J46,H48)</f>
        <v>43</v>
      </c>
      <c r="P47" s="91">
        <f t="shared" si="12"/>
        <v>3</v>
      </c>
      <c r="Q47" s="91">
        <f>SUM(G44,E46,G48)</f>
        <v>3</v>
      </c>
      <c r="R47" s="91">
        <f t="shared" si="13"/>
        <v>3.03</v>
      </c>
      <c r="S47" s="91">
        <f t="shared" si="14"/>
        <v>3</v>
      </c>
      <c r="U47" s="93"/>
      <c r="AC47" s="158"/>
    </row>
    <row r="48" spans="1:29">
      <c r="A48" s="87">
        <v>161</v>
      </c>
      <c r="B48" s="46" t="str">
        <f>L45</f>
        <v>Barbora Ledvinková</v>
      </c>
      <c r="C48" s="89" t="s">
        <v>3</v>
      </c>
      <c r="D48" s="46" t="str">
        <f>L47</f>
        <v>Anna Grusmanová</v>
      </c>
      <c r="E48" s="91">
        <v>1</v>
      </c>
      <c r="F48" s="91" t="s">
        <v>5</v>
      </c>
      <c r="G48" s="91">
        <v>1</v>
      </c>
      <c r="H48" s="91">
        <v>21</v>
      </c>
      <c r="I48" s="91" t="s">
        <v>5</v>
      </c>
      <c r="J48" s="91">
        <v>17</v>
      </c>
      <c r="K48" s="54"/>
      <c r="L48" s="55"/>
      <c r="M48" s="35">
        <f>SUM(M44:M47)</f>
        <v>162</v>
      </c>
      <c r="N48" s="36">
        <f>M48-O48</f>
        <v>0</v>
      </c>
      <c r="O48" s="35">
        <f>SUM(O44:O47)</f>
        <v>162</v>
      </c>
      <c r="P48" s="90"/>
      <c r="Q48" s="90"/>
      <c r="R48" s="90"/>
      <c r="S48" s="90"/>
      <c r="U48" s="93"/>
      <c r="AC48" s="158"/>
    </row>
    <row r="49" spans="1:31">
      <c r="A49" s="87">
        <v>162</v>
      </c>
      <c r="B49" s="46" t="str">
        <f>L46</f>
        <v>Marie Růžičková</v>
      </c>
      <c r="C49" s="89" t="s">
        <v>3</v>
      </c>
      <c r="D49" s="46" t="str">
        <f>L44</f>
        <v>Lída Kusá</v>
      </c>
      <c r="E49" s="91">
        <v>2</v>
      </c>
      <c r="F49" s="91" t="s">
        <v>5</v>
      </c>
      <c r="G49" s="91">
        <v>0</v>
      </c>
      <c r="H49" s="91">
        <v>22</v>
      </c>
      <c r="I49" s="91" t="s">
        <v>5</v>
      </c>
      <c r="J49" s="91">
        <v>0</v>
      </c>
      <c r="K49" s="54"/>
      <c r="L49" s="55"/>
      <c r="M49" s="90"/>
      <c r="N49" s="90"/>
      <c r="O49" s="90"/>
      <c r="P49" s="90"/>
      <c r="Q49" s="90"/>
      <c r="R49" s="90"/>
      <c r="S49" s="90"/>
      <c r="U49" s="93"/>
      <c r="AA49" s="190" t="str">
        <f>Z86</f>
        <v>Melánie Pániková</v>
      </c>
      <c r="AB49" s="190"/>
      <c r="AC49" s="158"/>
      <c r="AD49" s="189" t="str">
        <f>AB25</f>
        <v>Klára Petrušková</v>
      </c>
      <c r="AE49" s="190"/>
    </row>
    <row r="50" spans="1:31">
      <c r="B50" s="46"/>
      <c r="C50" s="89"/>
      <c r="D50" s="46"/>
      <c r="E50" s="91"/>
      <c r="F50" s="91"/>
      <c r="G50" s="91"/>
      <c r="H50" s="91"/>
      <c r="I50" s="91"/>
      <c r="J50" s="91"/>
      <c r="K50" s="54"/>
      <c r="L50" s="55"/>
      <c r="M50" s="90"/>
      <c r="N50" s="90"/>
      <c r="O50" s="90"/>
      <c r="P50" s="90"/>
      <c r="Q50" s="90"/>
      <c r="R50" s="90"/>
      <c r="S50" s="90"/>
      <c r="U50" s="93"/>
      <c r="AA50" s="184" t="s">
        <v>50</v>
      </c>
      <c r="AB50" s="184"/>
      <c r="AC50" s="158"/>
      <c r="AD50" s="183" t="s">
        <v>140</v>
      </c>
      <c r="AE50" s="184"/>
    </row>
    <row r="51" spans="1:31">
      <c r="B51" s="107"/>
      <c r="C51" s="108"/>
      <c r="D51" s="107"/>
      <c r="E51" s="109"/>
      <c r="F51" s="109"/>
      <c r="G51" s="109"/>
      <c r="H51" s="109"/>
      <c r="I51" s="109"/>
      <c r="J51" s="109"/>
      <c r="K51" s="54"/>
      <c r="L51" s="33" t="s">
        <v>28</v>
      </c>
      <c r="M51" s="90"/>
      <c r="N51" s="90"/>
      <c r="O51" s="90"/>
      <c r="P51" s="90"/>
      <c r="Q51" s="90"/>
      <c r="R51" s="90"/>
      <c r="S51" s="90"/>
      <c r="U51" s="93"/>
      <c r="AC51" s="158"/>
    </row>
    <row r="52" spans="1:31">
      <c r="A52" s="94"/>
      <c r="B52" s="46"/>
      <c r="C52" s="89"/>
      <c r="D52" s="46"/>
      <c r="E52" s="91"/>
      <c r="F52" s="91"/>
      <c r="G52" s="91"/>
      <c r="H52" s="91"/>
      <c r="I52" s="91"/>
      <c r="J52" s="91"/>
      <c r="K52" s="54"/>
      <c r="L52" s="91" t="s">
        <v>9</v>
      </c>
      <c r="M52" s="194" t="s">
        <v>10</v>
      </c>
      <c r="N52" s="194"/>
      <c r="O52" s="194"/>
      <c r="P52" s="56" t="s">
        <v>11</v>
      </c>
      <c r="Q52" s="91" t="s">
        <v>12</v>
      </c>
      <c r="R52" s="91" t="s">
        <v>13</v>
      </c>
      <c r="S52" s="91" t="s">
        <v>0</v>
      </c>
      <c r="U52" s="93"/>
      <c r="AC52" s="158"/>
    </row>
    <row r="53" spans="1:31">
      <c r="A53" s="94">
        <v>11</v>
      </c>
      <c r="B53" s="46" t="str">
        <f>L53</f>
        <v>Patricie Klailová</v>
      </c>
      <c r="C53" s="89" t="s">
        <v>3</v>
      </c>
      <c r="D53" s="46" t="str">
        <f>L57</f>
        <v>Michaela Smělá</v>
      </c>
      <c r="E53" s="91">
        <v>2</v>
      </c>
      <c r="F53" s="91" t="s">
        <v>5</v>
      </c>
      <c r="G53" s="92">
        <v>0</v>
      </c>
      <c r="H53" s="91">
        <v>22</v>
      </c>
      <c r="I53" s="91" t="s">
        <v>5</v>
      </c>
      <c r="J53" s="91">
        <v>5</v>
      </c>
      <c r="L53" s="104" t="s">
        <v>147</v>
      </c>
      <c r="M53" s="89">
        <f>SUM(H53,H56,H58,H61)</f>
        <v>88</v>
      </c>
      <c r="N53" s="87" t="s">
        <v>5</v>
      </c>
      <c r="O53" s="89">
        <f>SUM(J53,J56,J58,J61)</f>
        <v>19</v>
      </c>
      <c r="P53" s="89">
        <f>M53-O53</f>
        <v>69</v>
      </c>
      <c r="Q53" s="89">
        <f>SUM(E53,E56,E58,E61)</f>
        <v>8</v>
      </c>
      <c r="R53" s="89">
        <f>Q53+(P53/100)</f>
        <v>8.69</v>
      </c>
      <c r="S53" s="89">
        <f>RANK(R53,$R$53:$R$57,0)</f>
        <v>1</v>
      </c>
      <c r="U53" s="1"/>
      <c r="V53" s="211"/>
      <c r="W53" s="211"/>
      <c r="X53" s="147"/>
      <c r="Y53" s="147"/>
      <c r="Z53" s="153"/>
      <c r="AA53" s="153"/>
      <c r="AC53" s="158"/>
    </row>
    <row r="54" spans="1:31">
      <c r="A54" s="94">
        <v>12</v>
      </c>
      <c r="B54" s="46" t="str">
        <f>L54</f>
        <v>Nicole Pazderková</v>
      </c>
      <c r="C54" s="89" t="s">
        <v>3</v>
      </c>
      <c r="D54" s="46" t="str">
        <f>L56</f>
        <v>Eliška Šalomounová</v>
      </c>
      <c r="E54" s="91">
        <v>1</v>
      </c>
      <c r="F54" s="91" t="s">
        <v>5</v>
      </c>
      <c r="G54" s="91">
        <v>1</v>
      </c>
      <c r="H54" s="91">
        <v>19</v>
      </c>
      <c r="I54" s="91" t="s">
        <v>5</v>
      </c>
      <c r="J54" s="91">
        <v>17</v>
      </c>
      <c r="L54" s="62" t="s">
        <v>157</v>
      </c>
      <c r="M54" s="89">
        <f>SUM(H54,H57,H59,J61)</f>
        <v>69</v>
      </c>
      <c r="N54" s="89" t="s">
        <v>5</v>
      </c>
      <c r="O54" s="89">
        <f>SUM(J54,J57,H61,J59)</f>
        <v>67</v>
      </c>
      <c r="P54" s="89">
        <f t="shared" ref="P54:P57" si="15">M54-O54</f>
        <v>2</v>
      </c>
      <c r="Q54" s="89">
        <f>SUM(E54,E57,E59,G61)</f>
        <v>4</v>
      </c>
      <c r="R54" s="89">
        <f t="shared" ref="R54:R57" si="16">Q54+(P54/100)</f>
        <v>4.0199999999999996</v>
      </c>
      <c r="S54" s="89">
        <f t="shared" ref="S54:S57" si="17">RANK(R54,$R$53:$R$57,0)</f>
        <v>2</v>
      </c>
      <c r="U54" s="93"/>
      <c r="V54" s="147"/>
      <c r="W54" s="149"/>
      <c r="X54" s="147"/>
      <c r="Y54" s="147"/>
      <c r="Z54" s="153"/>
      <c r="AA54" s="153"/>
      <c r="AC54" s="158"/>
    </row>
    <row r="55" spans="1:31">
      <c r="A55" s="94">
        <v>51</v>
      </c>
      <c r="B55" s="46" t="str">
        <f>L55</f>
        <v>Sofie Bednářová</v>
      </c>
      <c r="C55" s="89" t="s">
        <v>3</v>
      </c>
      <c r="D55" s="46" t="str">
        <f>L57</f>
        <v>Michaela Smělá</v>
      </c>
      <c r="E55" s="91">
        <v>2</v>
      </c>
      <c r="F55" s="91" t="s">
        <v>5</v>
      </c>
      <c r="G55" s="91">
        <v>0</v>
      </c>
      <c r="H55" s="91">
        <v>22</v>
      </c>
      <c r="I55" s="91" t="s">
        <v>5</v>
      </c>
      <c r="J55" s="91">
        <v>15</v>
      </c>
      <c r="L55" s="26" t="s">
        <v>158</v>
      </c>
      <c r="M55" s="89">
        <f>SUM(H62,H55,J58,J59)</f>
        <v>65</v>
      </c>
      <c r="N55" s="89" t="s">
        <v>5</v>
      </c>
      <c r="O55" s="89">
        <f>SUM(J55,J62,H59,H58)</f>
        <v>78</v>
      </c>
      <c r="P55" s="89">
        <f t="shared" si="15"/>
        <v>-13</v>
      </c>
      <c r="Q55" s="89">
        <f>SUM(E55,E62,G59,G58)</f>
        <v>4</v>
      </c>
      <c r="R55" s="89">
        <f t="shared" si="16"/>
        <v>3.87</v>
      </c>
      <c r="S55" s="89">
        <f t="shared" si="17"/>
        <v>4</v>
      </c>
      <c r="U55" s="93"/>
      <c r="V55" s="147"/>
      <c r="W55" s="150"/>
      <c r="X55" s="147"/>
      <c r="Y55" s="147"/>
      <c r="Z55" s="153"/>
      <c r="AA55" s="153"/>
      <c r="AC55" s="158"/>
    </row>
    <row r="56" spans="1:31">
      <c r="A56" s="94">
        <v>52</v>
      </c>
      <c r="B56" s="46" t="str">
        <f>L53</f>
        <v>Patricie Klailová</v>
      </c>
      <c r="C56" s="89" t="s">
        <v>3</v>
      </c>
      <c r="D56" s="46" t="str">
        <f>L56</f>
        <v>Eliška Šalomounová</v>
      </c>
      <c r="E56" s="91">
        <v>2</v>
      </c>
      <c r="F56" s="91" t="s">
        <v>5</v>
      </c>
      <c r="G56" s="91">
        <v>0</v>
      </c>
      <c r="H56" s="91">
        <v>22</v>
      </c>
      <c r="I56" s="91" t="s">
        <v>5</v>
      </c>
      <c r="J56" s="91">
        <v>2</v>
      </c>
      <c r="L56" s="62" t="s">
        <v>161</v>
      </c>
      <c r="M56" s="89">
        <f>SUM(H60,J54,J56,J62)</f>
        <v>61</v>
      </c>
      <c r="N56" s="89" t="s">
        <v>5</v>
      </c>
      <c r="O56" s="89">
        <f>SUM(H54,H56,H62,J60)</f>
        <v>74</v>
      </c>
      <c r="P56" s="89">
        <f t="shared" si="15"/>
        <v>-13</v>
      </c>
      <c r="Q56" s="89">
        <f>SUM(E60,G54,G56,G62)</f>
        <v>4</v>
      </c>
      <c r="R56" s="89">
        <f>Q56+(P56/100)+0.01</f>
        <v>3.88</v>
      </c>
      <c r="S56" s="89">
        <f t="shared" si="17"/>
        <v>3</v>
      </c>
      <c r="U56" s="93"/>
      <c r="V56" s="147"/>
      <c r="W56" s="154" t="s">
        <v>39</v>
      </c>
      <c r="X56" s="214" t="str">
        <f>L46</f>
        <v>Marie Růžičková</v>
      </c>
      <c r="Y56" s="211"/>
      <c r="Z56" s="153"/>
      <c r="AA56" s="153"/>
      <c r="AC56" s="158"/>
    </row>
    <row r="57" spans="1:31">
      <c r="A57" s="94">
        <v>87</v>
      </c>
      <c r="B57" s="46" t="str">
        <f>L54</f>
        <v>Nicole Pazderková</v>
      </c>
      <c r="C57" s="89" t="s">
        <v>3</v>
      </c>
      <c r="D57" s="46" t="str">
        <f>L57</f>
        <v>Michaela Smělá</v>
      </c>
      <c r="E57" s="91">
        <v>2</v>
      </c>
      <c r="F57" s="91" t="s">
        <v>5</v>
      </c>
      <c r="G57" s="91">
        <v>0</v>
      </c>
      <c r="H57" s="91">
        <v>22</v>
      </c>
      <c r="I57" s="91" t="s">
        <v>5</v>
      </c>
      <c r="J57" s="91">
        <v>7</v>
      </c>
      <c r="L57" s="62" t="s">
        <v>162</v>
      </c>
      <c r="M57" s="89">
        <f>SUM(J53,J55,J57,J60)</f>
        <v>43</v>
      </c>
      <c r="N57" s="89" t="s">
        <v>5</v>
      </c>
      <c r="O57" s="89">
        <f>SUM(H53,H55,H57,H60)</f>
        <v>88</v>
      </c>
      <c r="P57" s="89">
        <f t="shared" si="15"/>
        <v>-45</v>
      </c>
      <c r="Q57" s="89">
        <f>SUM(G53,G55,G57,G60)</f>
        <v>0</v>
      </c>
      <c r="R57" s="89">
        <f t="shared" si="16"/>
        <v>-0.45</v>
      </c>
      <c r="S57" s="89">
        <f t="shared" si="17"/>
        <v>5</v>
      </c>
      <c r="U57" s="93"/>
      <c r="V57" s="147"/>
      <c r="W57" s="150"/>
      <c r="X57" s="148"/>
      <c r="Y57" s="149"/>
      <c r="Z57" s="153"/>
      <c r="AA57" s="153"/>
      <c r="AC57" s="158"/>
    </row>
    <row r="58" spans="1:31">
      <c r="A58" s="94">
        <v>88</v>
      </c>
      <c r="B58" s="46" t="str">
        <f>L53</f>
        <v>Patricie Klailová</v>
      </c>
      <c r="C58" s="89" t="s">
        <v>3</v>
      </c>
      <c r="D58" s="46" t="str">
        <f>L55</f>
        <v>Sofie Bednářová</v>
      </c>
      <c r="E58" s="91">
        <v>2</v>
      </c>
      <c r="F58" s="91" t="s">
        <v>5</v>
      </c>
      <c r="G58" s="91">
        <v>0</v>
      </c>
      <c r="H58" s="91">
        <v>22</v>
      </c>
      <c r="I58" s="91" t="s">
        <v>5</v>
      </c>
      <c r="J58" s="91">
        <v>5</v>
      </c>
      <c r="L58" s="45"/>
      <c r="M58" s="4">
        <f>SUM(M53:M57)</f>
        <v>326</v>
      </c>
      <c r="N58" s="3">
        <f>M58-O58</f>
        <v>0</v>
      </c>
      <c r="O58" s="4">
        <f>SUM(O53:O57)</f>
        <v>326</v>
      </c>
      <c r="P58" s="87"/>
      <c r="Q58" s="87"/>
      <c r="R58" s="87"/>
      <c r="S58" s="87"/>
      <c r="U58" s="93"/>
      <c r="V58" s="147"/>
      <c r="W58" s="150"/>
      <c r="X58" s="147"/>
      <c r="Y58" s="150"/>
      <c r="Z58" s="153"/>
      <c r="AA58" s="153"/>
      <c r="AC58" s="158"/>
    </row>
    <row r="59" spans="1:31">
      <c r="A59" s="94">
        <v>107</v>
      </c>
      <c r="B59" s="46" t="str">
        <f>L54</f>
        <v>Nicole Pazderková</v>
      </c>
      <c r="C59" s="89" t="s">
        <v>3</v>
      </c>
      <c r="D59" s="46" t="str">
        <f>L55</f>
        <v>Sofie Bednářová</v>
      </c>
      <c r="E59" s="91">
        <v>1</v>
      </c>
      <c r="F59" s="91" t="s">
        <v>5</v>
      </c>
      <c r="G59" s="91">
        <v>1</v>
      </c>
      <c r="H59" s="91">
        <v>21</v>
      </c>
      <c r="I59" s="91" t="s">
        <v>5</v>
      </c>
      <c r="J59" s="91">
        <v>21</v>
      </c>
      <c r="L59" s="45"/>
      <c r="M59" s="87"/>
      <c r="N59" s="87"/>
      <c r="O59" s="87"/>
      <c r="P59" s="87"/>
      <c r="Q59" s="87"/>
      <c r="R59" s="87"/>
      <c r="S59" s="87"/>
      <c r="U59" s="93"/>
      <c r="V59" s="211"/>
      <c r="W59" s="212"/>
      <c r="X59" s="147"/>
      <c r="Y59" s="150"/>
      <c r="Z59" s="153"/>
      <c r="AA59" s="153"/>
      <c r="AC59" s="158"/>
    </row>
    <row r="60" spans="1:31">
      <c r="A60" s="94">
        <v>108</v>
      </c>
      <c r="B60" s="46" t="str">
        <f>L56</f>
        <v>Eliška Šalomounová</v>
      </c>
      <c r="C60" s="89" t="s">
        <v>3</v>
      </c>
      <c r="D60" s="46" t="str">
        <f>L57</f>
        <v>Michaela Smělá</v>
      </c>
      <c r="E60" s="91">
        <v>2</v>
      </c>
      <c r="F60" s="91" t="s">
        <v>5</v>
      </c>
      <c r="G60" s="91">
        <v>0</v>
      </c>
      <c r="H60" s="91">
        <v>22</v>
      </c>
      <c r="I60" s="91" t="s">
        <v>5</v>
      </c>
      <c r="J60" s="91">
        <v>16</v>
      </c>
      <c r="L60" s="45"/>
      <c r="M60" s="87"/>
      <c r="N60" s="87"/>
      <c r="O60" s="87"/>
      <c r="P60" s="87"/>
      <c r="Q60" s="87"/>
      <c r="R60" s="87"/>
      <c r="S60" s="87"/>
      <c r="U60" s="93"/>
      <c r="V60" s="147"/>
      <c r="W60" s="152"/>
      <c r="X60" s="151"/>
      <c r="Y60" s="150"/>
      <c r="Z60" s="153"/>
      <c r="AA60" s="153"/>
      <c r="AC60" s="158"/>
    </row>
    <row r="61" spans="1:31">
      <c r="A61" s="94">
        <v>163</v>
      </c>
      <c r="B61" s="46" t="str">
        <f>L53</f>
        <v>Patricie Klailová</v>
      </c>
      <c r="C61" s="89" t="s">
        <v>3</v>
      </c>
      <c r="D61" s="46" t="str">
        <f>L54</f>
        <v>Nicole Pazderková</v>
      </c>
      <c r="E61" s="91">
        <v>2</v>
      </c>
      <c r="F61" s="91" t="s">
        <v>5</v>
      </c>
      <c r="G61" s="91">
        <v>0</v>
      </c>
      <c r="H61" s="91">
        <v>22</v>
      </c>
      <c r="I61" s="91" t="s">
        <v>5</v>
      </c>
      <c r="J61" s="91">
        <v>7</v>
      </c>
      <c r="U61" s="93"/>
      <c r="V61" s="147"/>
      <c r="W61" s="151"/>
      <c r="X61" s="151"/>
      <c r="Y61" s="150"/>
      <c r="Z61" s="153"/>
      <c r="AA61" s="153"/>
      <c r="AC61" s="158"/>
    </row>
    <row r="62" spans="1:31">
      <c r="A62" s="94">
        <v>164</v>
      </c>
      <c r="B62" s="46" t="str">
        <f>L55</f>
        <v>Sofie Bednářová</v>
      </c>
      <c r="C62" s="89" t="s">
        <v>3</v>
      </c>
      <c r="D62" s="46" t="str">
        <f>L56</f>
        <v>Eliška Šalomounová</v>
      </c>
      <c r="E62" s="91">
        <v>1</v>
      </c>
      <c r="F62" s="91" t="s">
        <v>5</v>
      </c>
      <c r="G62" s="91">
        <v>1</v>
      </c>
      <c r="H62" s="91">
        <v>17</v>
      </c>
      <c r="I62" s="91" t="s">
        <v>5</v>
      </c>
      <c r="J62" s="91">
        <v>20</v>
      </c>
      <c r="L62" s="95"/>
      <c r="M62" s="233"/>
      <c r="N62" s="233"/>
      <c r="O62" s="233"/>
      <c r="P62" s="96"/>
      <c r="Q62" s="96"/>
      <c r="R62" s="96"/>
      <c r="S62" s="96"/>
      <c r="U62" s="206"/>
      <c r="V62" s="206"/>
      <c r="W62" s="215"/>
      <c r="X62" s="215"/>
      <c r="Y62" s="150"/>
      <c r="Z62" s="214" t="str">
        <f>X56</f>
        <v>Marie Růžičková</v>
      </c>
      <c r="AA62" s="211"/>
      <c r="AC62" s="158"/>
    </row>
    <row r="63" spans="1:31">
      <c r="A63" s="94"/>
      <c r="B63" s="103"/>
      <c r="C63" s="94"/>
      <c r="D63" s="103"/>
      <c r="E63" s="96"/>
      <c r="F63" s="96"/>
      <c r="G63" s="96"/>
      <c r="H63" s="96"/>
      <c r="I63" s="96"/>
      <c r="J63" s="96"/>
      <c r="K63" s="111"/>
      <c r="L63" s="96"/>
      <c r="M63" s="233"/>
      <c r="N63" s="233"/>
      <c r="O63" s="233"/>
      <c r="P63" s="97"/>
      <c r="Q63" s="96"/>
      <c r="R63" s="96"/>
      <c r="S63" s="96"/>
      <c r="U63" s="205"/>
      <c r="V63" s="205"/>
      <c r="W63" s="210"/>
      <c r="X63" s="210"/>
      <c r="Y63" s="150"/>
      <c r="Z63" s="192"/>
      <c r="AA63" s="193"/>
      <c r="AC63" s="158"/>
    </row>
    <row r="64" spans="1:31">
      <c r="A64" s="94"/>
      <c r="B64" s="103"/>
      <c r="C64" s="94"/>
      <c r="D64" s="103"/>
      <c r="E64" s="96"/>
      <c r="F64" s="96"/>
      <c r="G64" s="96"/>
      <c r="H64" s="96"/>
      <c r="I64" s="96"/>
      <c r="J64" s="96"/>
      <c r="K64" s="111"/>
      <c r="L64" s="128"/>
      <c r="M64" s="96"/>
      <c r="N64" s="96"/>
      <c r="O64" s="96"/>
      <c r="P64" s="96"/>
      <c r="Q64" s="96"/>
      <c r="R64" s="96"/>
      <c r="S64" s="96"/>
      <c r="U64" s="93"/>
      <c r="V64" s="147"/>
      <c r="W64" s="147"/>
      <c r="X64" s="147"/>
      <c r="Y64" s="150"/>
      <c r="Z64" s="155"/>
      <c r="AA64" s="156"/>
      <c r="AC64" s="158"/>
    </row>
    <row r="65" spans="1:29">
      <c r="A65" s="94"/>
      <c r="B65" s="103"/>
      <c r="C65" s="94"/>
      <c r="D65" s="103"/>
      <c r="E65" s="96"/>
      <c r="F65" s="96"/>
      <c r="G65" s="96"/>
      <c r="H65" s="96"/>
      <c r="I65" s="96"/>
      <c r="J65" s="96"/>
      <c r="K65" s="111"/>
      <c r="L65" s="125"/>
      <c r="M65" s="96"/>
      <c r="N65" s="96"/>
      <c r="O65" s="96"/>
      <c r="P65" s="96"/>
      <c r="Q65" s="96"/>
      <c r="R65" s="96"/>
      <c r="S65" s="96"/>
      <c r="U65" s="93" t="s">
        <v>31</v>
      </c>
      <c r="V65" s="214" t="str">
        <f>L24</f>
        <v>Ema Staňková</v>
      </c>
      <c r="W65" s="211"/>
      <c r="X65" s="147"/>
      <c r="Y65" s="150"/>
      <c r="Z65" s="155"/>
      <c r="AA65" s="156"/>
      <c r="AC65" s="158"/>
    </row>
    <row r="66" spans="1:29">
      <c r="A66" s="94"/>
      <c r="B66" s="103"/>
      <c r="C66" s="94"/>
      <c r="D66" s="103"/>
      <c r="E66" s="96"/>
      <c r="F66" s="96"/>
      <c r="G66" s="96"/>
      <c r="H66" s="96"/>
      <c r="I66" s="96"/>
      <c r="J66" s="96"/>
      <c r="K66" s="111"/>
      <c r="L66" s="129"/>
      <c r="M66" s="96"/>
      <c r="N66" s="96"/>
      <c r="O66" s="96"/>
      <c r="P66" s="96"/>
      <c r="Q66" s="96"/>
      <c r="R66" s="96"/>
      <c r="S66" s="96"/>
      <c r="U66" s="93"/>
      <c r="V66" s="147"/>
      <c r="W66" s="149"/>
      <c r="X66" s="147"/>
      <c r="Y66" s="150"/>
      <c r="Z66" s="155"/>
      <c r="AA66" s="156"/>
      <c r="AC66" s="158"/>
    </row>
    <row r="67" spans="1:29">
      <c r="A67" s="94"/>
      <c r="B67" s="103"/>
      <c r="C67" s="94"/>
      <c r="D67" s="103"/>
      <c r="E67" s="96"/>
      <c r="F67" s="96"/>
      <c r="G67" s="96"/>
      <c r="H67" s="96"/>
      <c r="I67" s="96"/>
      <c r="J67" s="96"/>
      <c r="K67" s="111"/>
      <c r="L67" s="128"/>
      <c r="M67" s="96"/>
      <c r="N67" s="96"/>
      <c r="O67" s="96"/>
      <c r="P67" s="96"/>
      <c r="Q67" s="96"/>
      <c r="R67" s="96"/>
      <c r="S67" s="96"/>
      <c r="U67" s="93"/>
      <c r="V67" s="147"/>
      <c r="W67" s="150"/>
      <c r="X67" s="147"/>
      <c r="Y67" s="150"/>
      <c r="Z67" s="155"/>
      <c r="AA67" s="156"/>
      <c r="AC67" s="158"/>
    </row>
    <row r="68" spans="1:29">
      <c r="A68" s="94"/>
      <c r="B68" s="103"/>
      <c r="C68" s="94"/>
      <c r="D68" s="103"/>
      <c r="E68" s="96"/>
      <c r="F68" s="96"/>
      <c r="G68" s="96"/>
      <c r="H68" s="96"/>
      <c r="I68" s="96"/>
      <c r="J68" s="96"/>
      <c r="K68" s="111"/>
      <c r="L68" s="100"/>
      <c r="M68" s="101"/>
      <c r="N68" s="102"/>
      <c r="O68" s="101"/>
      <c r="P68" s="96"/>
      <c r="Q68" s="96"/>
      <c r="R68" s="96"/>
      <c r="S68" s="96"/>
      <c r="U68" s="93"/>
      <c r="V68" s="147"/>
      <c r="W68" s="150"/>
      <c r="X68" s="208" t="str">
        <f>V65</f>
        <v>Ema Staňková</v>
      </c>
      <c r="Y68" s="209"/>
      <c r="Z68" s="155"/>
      <c r="AA68" s="156"/>
      <c r="AC68" s="158"/>
    </row>
    <row r="69" spans="1:29">
      <c r="A69" s="94"/>
      <c r="B69" s="103"/>
      <c r="C69" s="94"/>
      <c r="D69" s="103"/>
      <c r="E69" s="96"/>
      <c r="F69" s="96"/>
      <c r="G69" s="96"/>
      <c r="H69" s="96"/>
      <c r="I69" s="96"/>
      <c r="J69" s="96"/>
      <c r="K69" s="111"/>
      <c r="L69" s="100"/>
      <c r="M69" s="96"/>
      <c r="N69" s="96"/>
      <c r="O69" s="96"/>
      <c r="P69" s="96"/>
      <c r="Q69" s="96"/>
      <c r="R69" s="96"/>
      <c r="S69" s="96"/>
      <c r="U69" s="93"/>
      <c r="V69" s="147"/>
      <c r="W69" s="150"/>
      <c r="X69" s="148"/>
      <c r="Y69" s="152"/>
      <c r="Z69" s="155"/>
      <c r="AA69" s="156"/>
      <c r="AC69" s="158"/>
    </row>
    <row r="70" spans="1:29">
      <c r="A70" s="94"/>
      <c r="B70" s="103"/>
      <c r="C70" s="94"/>
      <c r="D70" s="103"/>
      <c r="E70" s="96"/>
      <c r="F70" s="96"/>
      <c r="G70" s="96"/>
      <c r="H70" s="96"/>
      <c r="I70" s="96"/>
      <c r="J70" s="96"/>
      <c r="K70" s="111"/>
      <c r="L70" s="100"/>
      <c r="M70" s="96"/>
      <c r="N70" s="96"/>
      <c r="O70" s="96"/>
      <c r="P70" s="96"/>
      <c r="Q70" s="96"/>
      <c r="R70" s="96"/>
      <c r="S70" s="96"/>
      <c r="U70" s="93"/>
      <c r="V70" s="147"/>
      <c r="W70" s="150"/>
      <c r="X70" s="147"/>
      <c r="Y70" s="151"/>
      <c r="Z70" s="155"/>
      <c r="AA70" s="156"/>
      <c r="AC70" s="158"/>
    </row>
    <row r="71" spans="1:29">
      <c r="A71" s="94"/>
      <c r="B71" s="103"/>
      <c r="C71" s="94"/>
      <c r="D71" s="103"/>
      <c r="E71" s="96"/>
      <c r="F71" s="96"/>
      <c r="G71" s="96"/>
      <c r="H71" s="96"/>
      <c r="I71" s="96"/>
      <c r="J71" s="96"/>
      <c r="K71" s="111"/>
      <c r="L71" s="100"/>
      <c r="M71" s="96"/>
      <c r="N71" s="96"/>
      <c r="O71" s="96"/>
      <c r="P71" s="96"/>
      <c r="Q71" s="96"/>
      <c r="R71" s="96"/>
      <c r="S71" s="96"/>
      <c r="U71" s="93" t="s">
        <v>17</v>
      </c>
      <c r="V71" s="214" t="str">
        <f>L15</f>
        <v>Aneta Krupičková</v>
      </c>
      <c r="W71" s="212"/>
      <c r="X71" s="147"/>
      <c r="Y71" s="147"/>
      <c r="Z71" s="155"/>
      <c r="AA71" s="156"/>
      <c r="AC71" s="158"/>
    </row>
    <row r="72" spans="1:29">
      <c r="A72" s="94"/>
      <c r="B72" s="103"/>
      <c r="C72" s="94"/>
      <c r="D72" s="103"/>
      <c r="E72" s="96"/>
      <c r="F72" s="96"/>
      <c r="G72" s="96"/>
      <c r="H72" s="96"/>
      <c r="I72" s="96"/>
      <c r="J72" s="96"/>
      <c r="K72" s="111"/>
      <c r="L72" s="95"/>
      <c r="M72" s="233"/>
      <c r="N72" s="233"/>
      <c r="O72" s="233"/>
      <c r="P72" s="96"/>
      <c r="Q72" s="96"/>
      <c r="R72" s="96"/>
      <c r="S72" s="96"/>
      <c r="U72" s="93"/>
      <c r="Z72" s="157"/>
      <c r="AA72" s="158"/>
      <c r="AC72" s="158"/>
    </row>
    <row r="73" spans="1:29">
      <c r="A73" s="94"/>
      <c r="B73" s="103"/>
      <c r="C73" s="94"/>
      <c r="D73" s="103"/>
      <c r="E73" s="96"/>
      <c r="F73" s="96"/>
      <c r="G73" s="96"/>
      <c r="H73" s="96"/>
      <c r="I73" s="96"/>
      <c r="J73" s="96"/>
      <c r="K73" s="111"/>
      <c r="L73" s="96"/>
      <c r="M73" s="233"/>
      <c r="N73" s="233"/>
      <c r="O73" s="233"/>
      <c r="P73" s="97"/>
      <c r="Q73" s="96"/>
      <c r="R73" s="96"/>
      <c r="S73" s="96"/>
      <c r="U73" s="93"/>
      <c r="Z73" s="157"/>
      <c r="AA73" s="158"/>
      <c r="AC73" s="158"/>
    </row>
    <row r="74" spans="1:29">
      <c r="A74" s="94"/>
      <c r="B74" s="103"/>
      <c r="C74" s="94"/>
      <c r="D74" s="103"/>
      <c r="E74" s="96"/>
      <c r="F74" s="96"/>
      <c r="G74" s="96"/>
      <c r="H74" s="96"/>
      <c r="I74" s="96"/>
      <c r="J74" s="96"/>
      <c r="K74" s="111"/>
      <c r="L74" s="130"/>
      <c r="M74" s="96"/>
      <c r="N74" s="96"/>
      <c r="O74" s="96"/>
      <c r="P74" s="96"/>
      <c r="Q74" s="96"/>
      <c r="R74" s="96"/>
      <c r="S74" s="96"/>
      <c r="U74" s="265" t="str">
        <f>V77</f>
        <v>Adéla Brejchová</v>
      </c>
      <c r="V74" s="265"/>
      <c r="Y74" s="190" t="str">
        <f>X92</f>
        <v>Patricie Klailová</v>
      </c>
      <c r="Z74" s="190"/>
      <c r="AA74" s="158"/>
      <c r="AB74" s="189" t="str">
        <f>Z62</f>
        <v>Marie Růžičková</v>
      </c>
      <c r="AC74" s="216"/>
    </row>
    <row r="75" spans="1:29">
      <c r="A75" s="94"/>
      <c r="B75" s="103"/>
      <c r="C75" s="94"/>
      <c r="D75" s="103"/>
      <c r="E75" s="96"/>
      <c r="F75" s="96"/>
      <c r="G75" s="96"/>
      <c r="H75" s="96"/>
      <c r="I75" s="96"/>
      <c r="J75" s="96"/>
      <c r="K75" s="111"/>
      <c r="L75" s="125"/>
      <c r="M75" s="96"/>
      <c r="N75" s="96"/>
      <c r="O75" s="96"/>
      <c r="P75" s="96"/>
      <c r="Q75" s="96"/>
      <c r="R75" s="96"/>
      <c r="S75" s="96"/>
      <c r="U75" s="93"/>
      <c r="Z75" s="157"/>
      <c r="AA75" s="158"/>
    </row>
    <row r="76" spans="1:29">
      <c r="A76" s="94"/>
      <c r="B76" s="103"/>
      <c r="C76" s="94"/>
      <c r="D76" s="103"/>
      <c r="E76" s="96"/>
      <c r="F76" s="96"/>
      <c r="G76" s="96"/>
      <c r="H76" s="96"/>
      <c r="I76" s="96"/>
      <c r="J76" s="96"/>
      <c r="K76" s="111"/>
      <c r="L76" s="130"/>
      <c r="M76" s="96"/>
      <c r="N76" s="96"/>
      <c r="O76" s="96"/>
      <c r="P76" s="96"/>
      <c r="Q76" s="96"/>
      <c r="R76" s="96"/>
      <c r="S76" s="96"/>
      <c r="U76" s="93"/>
      <c r="Z76" s="157"/>
      <c r="AA76" s="158"/>
    </row>
    <row r="77" spans="1:29">
      <c r="A77" s="94"/>
      <c r="B77" s="103"/>
      <c r="C77" s="94"/>
      <c r="D77" s="103"/>
      <c r="E77" s="96"/>
      <c r="F77" s="96"/>
      <c r="G77" s="96"/>
      <c r="H77" s="96"/>
      <c r="I77" s="96"/>
      <c r="J77" s="96"/>
      <c r="K77" s="111"/>
      <c r="L77" s="125"/>
      <c r="M77" s="96"/>
      <c r="N77" s="96"/>
      <c r="O77" s="96"/>
      <c r="P77" s="96"/>
      <c r="Q77" s="96"/>
      <c r="R77" s="96"/>
      <c r="S77" s="96"/>
      <c r="U77" s="93" t="s">
        <v>18</v>
      </c>
      <c r="V77" s="214" t="str">
        <f>L6</f>
        <v>Adéla Brejchová</v>
      </c>
      <c r="W77" s="211"/>
      <c r="X77" s="147"/>
      <c r="Y77" s="147"/>
      <c r="Z77" s="155"/>
      <c r="AA77" s="156"/>
    </row>
    <row r="78" spans="1:29">
      <c r="A78" s="94"/>
      <c r="B78" s="103"/>
      <c r="C78" s="94"/>
      <c r="D78" s="103"/>
      <c r="E78" s="96"/>
      <c r="F78" s="96"/>
      <c r="G78" s="96"/>
      <c r="H78" s="96"/>
      <c r="I78" s="96"/>
      <c r="J78" s="96"/>
      <c r="K78" s="111"/>
      <c r="L78" s="100"/>
      <c r="M78" s="101"/>
      <c r="N78" s="102"/>
      <c r="O78" s="101"/>
      <c r="P78" s="96"/>
      <c r="Q78" s="96"/>
      <c r="R78" s="96"/>
      <c r="S78" s="96"/>
      <c r="U78" s="93"/>
      <c r="V78" s="147"/>
      <c r="W78" s="149"/>
      <c r="X78" s="147"/>
      <c r="Y78" s="147"/>
      <c r="Z78" s="155"/>
      <c r="AA78" s="156"/>
    </row>
    <row r="79" spans="1:29">
      <c r="A79" s="94"/>
      <c r="B79" s="103"/>
      <c r="C79" s="94"/>
      <c r="D79" s="103"/>
      <c r="E79" s="96"/>
      <c r="F79" s="96"/>
      <c r="G79" s="96"/>
      <c r="H79" s="96"/>
      <c r="I79" s="96"/>
      <c r="J79" s="96"/>
      <c r="K79" s="111"/>
      <c r="L79" s="100"/>
      <c r="M79" s="96"/>
      <c r="N79" s="96"/>
      <c r="O79" s="96"/>
      <c r="P79" s="96"/>
      <c r="Q79" s="96"/>
      <c r="R79" s="96"/>
      <c r="S79" s="96"/>
      <c r="U79" s="93"/>
      <c r="V79" s="147"/>
      <c r="W79" s="150"/>
      <c r="X79" s="147"/>
      <c r="Y79" s="147"/>
      <c r="Z79" s="155"/>
      <c r="AA79" s="156"/>
    </row>
    <row r="80" spans="1:29">
      <c r="A80" s="94"/>
      <c r="B80" s="103"/>
      <c r="C80" s="94"/>
      <c r="D80" s="103"/>
      <c r="E80" s="96"/>
      <c r="F80" s="96"/>
      <c r="G80" s="96"/>
      <c r="H80" s="96"/>
      <c r="I80" s="96"/>
      <c r="J80" s="96"/>
      <c r="K80" s="111"/>
      <c r="L80" s="100"/>
      <c r="M80" s="96"/>
      <c r="N80" s="96"/>
      <c r="O80" s="96"/>
      <c r="P80" s="96"/>
      <c r="Q80" s="96"/>
      <c r="R80" s="96"/>
      <c r="S80" s="96"/>
      <c r="U80" s="93"/>
      <c r="V80" s="147"/>
      <c r="W80" s="154"/>
      <c r="X80" s="214" t="str">
        <f>V83</f>
        <v>Melánie Pániková</v>
      </c>
      <c r="Y80" s="211"/>
      <c r="Z80" s="155"/>
      <c r="AA80" s="156"/>
    </row>
    <row r="81" spans="1:27">
      <c r="A81" s="94"/>
      <c r="B81" s="103"/>
      <c r="C81" s="94"/>
      <c r="D81" s="103"/>
      <c r="E81" s="96"/>
      <c r="F81" s="96"/>
      <c r="G81" s="96"/>
      <c r="H81" s="96"/>
      <c r="I81" s="96"/>
      <c r="J81" s="96"/>
      <c r="K81" s="111"/>
      <c r="L81" s="95"/>
      <c r="M81" s="233"/>
      <c r="N81" s="233"/>
      <c r="O81" s="233"/>
      <c r="P81" s="96"/>
      <c r="Q81" s="96"/>
      <c r="R81" s="96"/>
      <c r="S81" s="96"/>
      <c r="U81" s="93"/>
      <c r="V81" s="147"/>
      <c r="W81" s="150"/>
      <c r="X81" s="148"/>
      <c r="Y81" s="149"/>
      <c r="Z81" s="155"/>
      <c r="AA81" s="156"/>
    </row>
    <row r="82" spans="1:27">
      <c r="A82" s="94"/>
      <c r="B82" s="103"/>
      <c r="C82" s="94"/>
      <c r="D82" s="103"/>
      <c r="E82" s="96"/>
      <c r="F82" s="96"/>
      <c r="G82" s="96"/>
      <c r="H82" s="96"/>
      <c r="I82" s="96"/>
      <c r="J82" s="96"/>
      <c r="K82" s="111"/>
      <c r="L82" s="96"/>
      <c r="M82" s="233"/>
      <c r="N82" s="233"/>
      <c r="O82" s="233"/>
      <c r="P82" s="97"/>
      <c r="Q82" s="96"/>
      <c r="R82" s="96"/>
      <c r="S82" s="96"/>
      <c r="U82" s="93"/>
      <c r="V82" s="147"/>
      <c r="W82" s="150"/>
      <c r="X82" s="147"/>
      <c r="Y82" s="150"/>
      <c r="Z82" s="155"/>
      <c r="AA82" s="156"/>
    </row>
    <row r="83" spans="1:27">
      <c r="A83" s="94"/>
      <c r="B83" s="103"/>
      <c r="C83" s="94"/>
      <c r="D83" s="103"/>
      <c r="E83" s="96"/>
      <c r="F83" s="96"/>
      <c r="G83" s="96"/>
      <c r="H83" s="96"/>
      <c r="I83" s="96"/>
      <c r="J83" s="96"/>
      <c r="K83" s="111"/>
      <c r="L83" s="130"/>
      <c r="M83" s="96"/>
      <c r="N83" s="96"/>
      <c r="O83" s="96"/>
      <c r="P83" s="96"/>
      <c r="Q83" s="96"/>
      <c r="R83" s="96"/>
      <c r="S83" s="96"/>
      <c r="U83" s="93" t="s">
        <v>38</v>
      </c>
      <c r="V83" s="214" t="str">
        <f>L37</f>
        <v>Melánie Pániková</v>
      </c>
      <c r="W83" s="212"/>
      <c r="X83" s="147"/>
      <c r="Y83" s="150"/>
      <c r="Z83" s="155"/>
      <c r="AA83" s="156"/>
    </row>
    <row r="84" spans="1:27">
      <c r="A84" s="94"/>
      <c r="B84" s="103"/>
      <c r="C84" s="94"/>
      <c r="D84" s="103"/>
      <c r="E84" s="96"/>
      <c r="F84" s="96"/>
      <c r="G84" s="96"/>
      <c r="H84" s="96"/>
      <c r="I84" s="96"/>
      <c r="J84" s="96"/>
      <c r="K84" s="111"/>
      <c r="L84" s="125"/>
      <c r="M84" s="96"/>
      <c r="N84" s="96"/>
      <c r="O84" s="96"/>
      <c r="P84" s="96"/>
      <c r="Q84" s="96"/>
      <c r="R84" s="96"/>
      <c r="S84" s="96"/>
      <c r="U84" s="93"/>
      <c r="V84" s="147"/>
      <c r="W84" s="152"/>
      <c r="X84" s="151"/>
      <c r="Y84" s="150"/>
      <c r="Z84" s="155"/>
      <c r="AA84" s="156"/>
    </row>
    <row r="85" spans="1:27">
      <c r="A85" s="94"/>
      <c r="B85" s="103"/>
      <c r="C85" s="94"/>
      <c r="D85" s="103"/>
      <c r="E85" s="96"/>
      <c r="F85" s="96"/>
      <c r="G85" s="96"/>
      <c r="H85" s="96"/>
      <c r="I85" s="96"/>
      <c r="J85" s="96"/>
      <c r="K85" s="111"/>
      <c r="L85" s="130"/>
      <c r="M85" s="96"/>
      <c r="N85" s="96"/>
      <c r="O85" s="96"/>
      <c r="P85" s="96"/>
      <c r="Q85" s="96"/>
      <c r="R85" s="96"/>
      <c r="S85" s="96"/>
      <c r="U85" s="93"/>
      <c r="V85" s="147"/>
      <c r="W85" s="151"/>
      <c r="X85" s="151"/>
      <c r="Y85" s="150"/>
      <c r="Z85" s="155"/>
      <c r="AA85" s="156"/>
    </row>
    <row r="86" spans="1:27">
      <c r="A86" s="94"/>
      <c r="B86" s="103"/>
      <c r="C86" s="94"/>
      <c r="D86" s="103"/>
      <c r="E86" s="96"/>
      <c r="F86" s="96"/>
      <c r="G86" s="96"/>
      <c r="H86" s="96"/>
      <c r="I86" s="96"/>
      <c r="J86" s="96"/>
      <c r="K86" s="111"/>
      <c r="L86" s="125"/>
      <c r="M86" s="96"/>
      <c r="N86" s="96"/>
      <c r="O86" s="96"/>
      <c r="P86" s="96"/>
      <c r="Q86" s="96"/>
      <c r="R86" s="96"/>
      <c r="S86" s="96"/>
      <c r="U86" s="206"/>
      <c r="V86" s="206"/>
      <c r="W86" s="215"/>
      <c r="X86" s="215"/>
      <c r="Y86" s="150"/>
      <c r="Z86" s="200" t="str">
        <f>X80</f>
        <v>Melánie Pániková</v>
      </c>
      <c r="AA86" s="202"/>
    </row>
    <row r="87" spans="1:27">
      <c r="A87" s="94"/>
      <c r="B87" s="103"/>
      <c r="C87" s="94"/>
      <c r="D87" s="103"/>
      <c r="E87" s="96"/>
      <c r="F87" s="96"/>
      <c r="G87" s="96"/>
      <c r="H87" s="96"/>
      <c r="I87" s="96"/>
      <c r="J87" s="96"/>
      <c r="K87" s="111"/>
      <c r="L87" s="100"/>
      <c r="M87" s="101"/>
      <c r="N87" s="102"/>
      <c r="O87" s="101"/>
      <c r="P87" s="96"/>
      <c r="Q87" s="96"/>
      <c r="R87" s="96"/>
      <c r="S87" s="96"/>
      <c r="U87" s="205"/>
      <c r="V87" s="205"/>
      <c r="W87" s="210"/>
      <c r="X87" s="210"/>
      <c r="Y87" s="150"/>
      <c r="Z87" s="192"/>
      <c r="AA87" s="207"/>
    </row>
    <row r="88" spans="1:27">
      <c r="A88" s="94"/>
      <c r="B88" s="103"/>
      <c r="C88" s="94"/>
      <c r="D88" s="103"/>
      <c r="E88" s="96"/>
      <c r="F88" s="96"/>
      <c r="G88" s="96"/>
      <c r="H88" s="96"/>
      <c r="I88" s="96"/>
      <c r="J88" s="96"/>
      <c r="K88" s="111"/>
      <c r="L88" s="100"/>
      <c r="M88" s="96"/>
      <c r="N88" s="96"/>
      <c r="O88" s="96"/>
      <c r="P88" s="96"/>
      <c r="Q88" s="96"/>
      <c r="R88" s="96"/>
      <c r="S88" s="96"/>
      <c r="U88" s="93"/>
      <c r="V88" s="147"/>
      <c r="W88" s="147"/>
      <c r="X88" s="147"/>
      <c r="Y88" s="150"/>
      <c r="Z88" s="153"/>
      <c r="AA88" s="153"/>
    </row>
    <row r="89" spans="1:27">
      <c r="A89" s="94"/>
      <c r="B89" s="103"/>
      <c r="C89" s="94"/>
      <c r="D89" s="103"/>
      <c r="E89" s="96"/>
      <c r="F89" s="96"/>
      <c r="G89" s="96"/>
      <c r="H89" s="96"/>
      <c r="I89" s="96"/>
      <c r="J89" s="96"/>
      <c r="K89" s="111"/>
      <c r="L89" s="100"/>
      <c r="M89" s="96"/>
      <c r="N89" s="96"/>
      <c r="O89" s="96"/>
      <c r="P89" s="96"/>
      <c r="Q89" s="96"/>
      <c r="R89" s="96"/>
      <c r="S89" s="96"/>
      <c r="U89" s="93"/>
      <c r="V89" s="211"/>
      <c r="W89" s="211"/>
      <c r="X89" s="147"/>
      <c r="Y89" s="150"/>
      <c r="Z89" s="153"/>
      <c r="AA89" s="153"/>
    </row>
    <row r="90" spans="1:27"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U90" s="93"/>
      <c r="V90" s="147"/>
      <c r="W90" s="149"/>
      <c r="X90" s="147"/>
      <c r="Y90" s="150"/>
      <c r="Z90" s="153"/>
      <c r="AA90" s="153"/>
    </row>
    <row r="91" spans="1:27"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U91" s="93"/>
      <c r="V91" s="147"/>
      <c r="W91" s="150"/>
      <c r="X91" s="147"/>
      <c r="Y91" s="150"/>
      <c r="Z91" s="153"/>
      <c r="AA91" s="153"/>
    </row>
    <row r="92" spans="1:27">
      <c r="U92" s="93"/>
      <c r="V92" s="147"/>
      <c r="W92" s="154" t="s">
        <v>40</v>
      </c>
      <c r="X92" s="208" t="str">
        <f>L53</f>
        <v>Patricie Klailová</v>
      </c>
      <c r="Y92" s="209"/>
      <c r="Z92" s="153"/>
      <c r="AA92" s="153"/>
    </row>
    <row r="93" spans="1:27">
      <c r="U93" s="93"/>
      <c r="V93" s="147"/>
      <c r="W93" s="150"/>
      <c r="X93" s="148"/>
      <c r="Y93" s="152"/>
      <c r="Z93" s="153"/>
      <c r="AA93" s="153"/>
    </row>
    <row r="94" spans="1:27">
      <c r="U94" s="93"/>
      <c r="V94" s="147"/>
      <c r="W94" s="150"/>
      <c r="X94" s="147"/>
      <c r="Y94" s="151"/>
      <c r="Z94" s="153"/>
      <c r="AA94" s="153"/>
    </row>
    <row r="95" spans="1:27">
      <c r="U95" s="93"/>
      <c r="V95" s="211"/>
      <c r="W95" s="212"/>
      <c r="X95" s="147"/>
      <c r="Y95" s="147"/>
      <c r="Z95" s="153"/>
      <c r="AA95" s="153"/>
    </row>
    <row r="96" spans="1:27">
      <c r="U96" s="93"/>
    </row>
    <row r="97" spans="21:27">
      <c r="U97" s="93"/>
    </row>
    <row r="98" spans="21:27">
      <c r="U98" s="93"/>
    </row>
    <row r="99" spans="21:27">
      <c r="U99" s="93"/>
      <c r="Y99" s="182" t="s">
        <v>171</v>
      </c>
      <c r="Z99" s="182"/>
      <c r="AA99" s="182"/>
    </row>
    <row r="100" spans="21:27">
      <c r="U100" s="93"/>
    </row>
    <row r="101" spans="21:27">
      <c r="U101" s="93"/>
      <c r="V101" s="211"/>
      <c r="W101" s="211"/>
      <c r="X101" s="147"/>
      <c r="Y101" s="147"/>
      <c r="Z101" s="153"/>
      <c r="AA101" s="153"/>
    </row>
    <row r="102" spans="21:27">
      <c r="U102" s="93"/>
      <c r="V102" s="147"/>
      <c r="W102" s="149"/>
      <c r="X102" s="147"/>
      <c r="Y102" s="147"/>
      <c r="Z102" s="153"/>
      <c r="AA102" s="153"/>
    </row>
    <row r="103" spans="21:27">
      <c r="U103" s="93"/>
      <c r="V103" s="147"/>
      <c r="W103" s="150"/>
      <c r="X103" s="147"/>
      <c r="Y103" s="147"/>
      <c r="Z103" s="153"/>
      <c r="AA103" s="153"/>
    </row>
    <row r="104" spans="21:27">
      <c r="U104" s="93"/>
      <c r="V104" s="147"/>
      <c r="W104" s="154" t="s">
        <v>20</v>
      </c>
      <c r="X104" s="214" t="str">
        <f>L7</f>
        <v>Marie Nekvindová</v>
      </c>
      <c r="Y104" s="211"/>
      <c r="Z104" s="153"/>
      <c r="AA104" s="153"/>
    </row>
    <row r="105" spans="21:27">
      <c r="U105" s="93"/>
      <c r="V105" s="147"/>
      <c r="W105" s="150"/>
      <c r="X105" s="148"/>
      <c r="Y105" s="149"/>
      <c r="Z105" s="153"/>
      <c r="AA105" s="153"/>
    </row>
    <row r="106" spans="21:27">
      <c r="U106" s="93"/>
      <c r="V106" s="147"/>
      <c r="W106" s="150"/>
      <c r="X106" s="147"/>
      <c r="Y106" s="150"/>
      <c r="Z106" s="153"/>
      <c r="AA106" s="153"/>
    </row>
    <row r="107" spans="21:27">
      <c r="U107" s="93"/>
      <c r="V107" s="211"/>
      <c r="W107" s="212"/>
      <c r="X107" s="147"/>
      <c r="Y107" s="150"/>
      <c r="Z107" s="153"/>
      <c r="AA107" s="153"/>
    </row>
    <row r="108" spans="21:27">
      <c r="U108" s="93"/>
      <c r="V108" s="147"/>
      <c r="W108" s="152"/>
      <c r="X108" s="151"/>
      <c r="Y108" s="150"/>
      <c r="Z108" s="153"/>
      <c r="AA108" s="153"/>
    </row>
    <row r="109" spans="21:27">
      <c r="U109" s="93"/>
      <c r="V109" s="147"/>
      <c r="W109" s="151"/>
      <c r="X109" s="151"/>
      <c r="Y109" s="150"/>
      <c r="Z109" s="153"/>
      <c r="AA109" s="153"/>
    </row>
    <row r="110" spans="21:27">
      <c r="U110" s="206"/>
      <c r="V110" s="206"/>
      <c r="W110" s="215"/>
      <c r="X110" s="215"/>
      <c r="Y110" s="150"/>
      <c r="Z110" s="200" t="str">
        <f>X104</f>
        <v>Marie Nekvindová</v>
      </c>
      <c r="AA110" s="201"/>
    </row>
    <row r="111" spans="21:27">
      <c r="U111" s="205"/>
      <c r="V111" s="205"/>
      <c r="W111" s="210"/>
      <c r="X111" s="210"/>
      <c r="Y111" s="150"/>
      <c r="Z111" s="192"/>
      <c r="AA111" s="193"/>
    </row>
    <row r="112" spans="21:27">
      <c r="U112" s="93"/>
      <c r="V112" s="147"/>
      <c r="W112" s="147"/>
      <c r="X112" s="147"/>
      <c r="Y112" s="150"/>
      <c r="Z112" s="155"/>
      <c r="AA112" s="156"/>
    </row>
    <row r="113" spans="21:29">
      <c r="U113" s="93" t="s">
        <v>32</v>
      </c>
      <c r="V113" s="214" t="str">
        <f>L25</f>
        <v>Marcela Hrubá</v>
      </c>
      <c r="W113" s="211"/>
      <c r="X113" s="147"/>
      <c r="Y113" s="150"/>
      <c r="Z113" s="155"/>
      <c r="AA113" s="156"/>
    </row>
    <row r="114" spans="21:29">
      <c r="U114" s="93"/>
      <c r="V114" s="147"/>
      <c r="W114" s="149"/>
      <c r="X114" s="147"/>
      <c r="Y114" s="150"/>
      <c r="Z114" s="155"/>
      <c r="AA114" s="156"/>
    </row>
    <row r="115" spans="21:29">
      <c r="U115" s="93"/>
      <c r="V115" s="147"/>
      <c r="W115" s="150"/>
      <c r="X115" s="147"/>
      <c r="Y115" s="150"/>
      <c r="Z115" s="155"/>
      <c r="AA115" s="156"/>
    </row>
    <row r="116" spans="21:29">
      <c r="U116" s="93"/>
      <c r="V116" s="147"/>
      <c r="W116" s="150"/>
      <c r="X116" s="208" t="str">
        <f>V113</f>
        <v>Marcela Hrubá</v>
      </c>
      <c r="Y116" s="209"/>
      <c r="Z116" s="155"/>
      <c r="AA116" s="156"/>
    </row>
    <row r="117" spans="21:29">
      <c r="U117" s="93"/>
      <c r="V117" s="147"/>
      <c r="W117" s="150"/>
      <c r="X117" s="148"/>
      <c r="Y117" s="152"/>
      <c r="Z117" s="155"/>
      <c r="AA117" s="156"/>
    </row>
    <row r="118" spans="21:29">
      <c r="U118" s="93"/>
      <c r="V118" s="147"/>
      <c r="W118" s="150"/>
      <c r="X118" s="147"/>
      <c r="Y118" s="151"/>
      <c r="Z118" s="155"/>
      <c r="AA118" s="156"/>
    </row>
    <row r="119" spans="21:29">
      <c r="U119" s="93" t="s">
        <v>21</v>
      </c>
      <c r="V119" s="214" t="str">
        <f>L17</f>
        <v>Martina Kejřová</v>
      </c>
      <c r="W119" s="212"/>
      <c r="X119" s="147"/>
      <c r="Y119" s="147"/>
      <c r="Z119" s="155"/>
      <c r="AA119" s="156"/>
    </row>
    <row r="120" spans="21:29">
      <c r="U120" s="93"/>
      <c r="Z120" s="157"/>
      <c r="AA120" s="158"/>
    </row>
    <row r="121" spans="21:29">
      <c r="U121" s="93"/>
      <c r="Z121" s="157"/>
      <c r="AA121" s="158"/>
    </row>
    <row r="122" spans="21:29">
      <c r="U122" s="265" t="str">
        <f>V131</f>
        <v>Michaela Smělá</v>
      </c>
      <c r="V122" s="265"/>
      <c r="Y122" s="190" t="str">
        <f>X128</f>
        <v>Anna Grusmanová</v>
      </c>
      <c r="Z122" s="190"/>
      <c r="AA122" s="158"/>
      <c r="AB122" s="189" t="str">
        <f>Z134</f>
        <v>Radka Šilhavá</v>
      </c>
      <c r="AC122" s="190"/>
    </row>
    <row r="123" spans="21:29">
      <c r="U123" s="224"/>
      <c r="V123" s="224"/>
      <c r="Z123" s="157"/>
      <c r="AA123" s="158"/>
      <c r="AC123" s="159"/>
    </row>
    <row r="124" spans="21:29">
      <c r="U124" s="93"/>
      <c r="Z124" s="157"/>
      <c r="AA124" s="158"/>
      <c r="AC124" s="158"/>
    </row>
    <row r="125" spans="21:29">
      <c r="U125" s="93" t="s">
        <v>47</v>
      </c>
      <c r="V125" s="214" t="str">
        <f>L47</f>
        <v>Anna Grusmanová</v>
      </c>
      <c r="W125" s="211"/>
      <c r="X125" s="147"/>
      <c r="Y125" s="147"/>
      <c r="Z125" s="155"/>
      <c r="AA125" s="156"/>
      <c r="AC125" s="158"/>
    </row>
    <row r="126" spans="21:29">
      <c r="U126" s="93"/>
      <c r="V126" s="147"/>
      <c r="W126" s="150"/>
      <c r="X126" s="147"/>
      <c r="Y126" s="147"/>
      <c r="Z126" s="155"/>
      <c r="AA126" s="156"/>
      <c r="AC126" s="158"/>
    </row>
    <row r="127" spans="21:29">
      <c r="U127" s="93"/>
      <c r="V127" s="147"/>
      <c r="W127" s="150"/>
      <c r="X127" s="147"/>
      <c r="Y127" s="147"/>
      <c r="Z127" s="155"/>
      <c r="AA127" s="156"/>
      <c r="AC127" s="158"/>
    </row>
    <row r="128" spans="21:29">
      <c r="U128" s="93"/>
      <c r="V128" s="147"/>
      <c r="W128" s="154"/>
      <c r="X128" s="214" t="str">
        <f>V125</f>
        <v>Anna Grusmanová</v>
      </c>
      <c r="Y128" s="211"/>
      <c r="Z128" s="155"/>
      <c r="AA128" s="156"/>
      <c r="AC128" s="158"/>
    </row>
    <row r="129" spans="21:29">
      <c r="U129" s="93"/>
      <c r="V129" s="147"/>
      <c r="W129" s="150"/>
      <c r="X129" s="148"/>
      <c r="Y129" s="149"/>
      <c r="Z129" s="155"/>
      <c r="AA129" s="156"/>
      <c r="AC129" s="158"/>
    </row>
    <row r="130" spans="21:29">
      <c r="U130" s="93"/>
      <c r="V130" s="147"/>
      <c r="W130" s="150"/>
      <c r="X130" s="147"/>
      <c r="Y130" s="150"/>
      <c r="Z130" s="155"/>
      <c r="AA130" s="156"/>
      <c r="AC130" s="158"/>
    </row>
    <row r="131" spans="21:29">
      <c r="U131" s="93" t="s">
        <v>52</v>
      </c>
      <c r="V131" s="214" t="str">
        <f>L57</f>
        <v>Michaela Smělá</v>
      </c>
      <c r="W131" s="212"/>
      <c r="X131" s="147"/>
      <c r="Y131" s="150"/>
      <c r="Z131" s="155"/>
      <c r="AA131" s="156"/>
      <c r="AC131" s="158"/>
    </row>
    <row r="132" spans="21:29">
      <c r="U132" s="93"/>
      <c r="V132" s="147"/>
      <c r="W132" s="152"/>
      <c r="X132" s="151"/>
      <c r="Y132" s="150"/>
      <c r="Z132" s="155"/>
      <c r="AA132" s="156"/>
      <c r="AC132" s="158"/>
    </row>
    <row r="133" spans="21:29">
      <c r="U133" s="93"/>
      <c r="V133" s="147"/>
      <c r="W133" s="151"/>
      <c r="X133" s="151"/>
      <c r="Y133" s="150"/>
      <c r="Z133" s="155"/>
      <c r="AA133" s="156"/>
      <c r="AC133" s="158"/>
    </row>
    <row r="134" spans="21:29">
      <c r="U134" s="266"/>
      <c r="V134" s="266"/>
      <c r="W134" s="215"/>
      <c r="X134" s="215"/>
      <c r="Y134" s="150"/>
      <c r="Z134" s="200" t="str">
        <f>X140</f>
        <v>Radka Šilhavá</v>
      </c>
      <c r="AA134" s="202"/>
      <c r="AC134" s="158"/>
    </row>
    <row r="135" spans="21:29">
      <c r="U135" s="205"/>
      <c r="V135" s="205"/>
      <c r="W135" s="210"/>
      <c r="X135" s="210"/>
      <c r="Y135" s="150"/>
      <c r="Z135" s="192"/>
      <c r="AA135" s="207"/>
      <c r="AC135" s="158"/>
    </row>
    <row r="136" spans="21:29">
      <c r="U136" s="93"/>
      <c r="V136" s="147"/>
      <c r="W136" s="147"/>
      <c r="X136" s="147"/>
      <c r="Y136" s="150"/>
      <c r="Z136" s="153"/>
      <c r="AA136" s="153"/>
      <c r="AC136" s="158"/>
    </row>
    <row r="137" spans="21:29">
      <c r="U137" s="93"/>
      <c r="V137" s="211"/>
      <c r="W137" s="211"/>
      <c r="X137" s="147"/>
      <c r="Y137" s="150"/>
      <c r="Z137" s="153"/>
      <c r="AA137" s="153"/>
      <c r="AC137" s="158"/>
    </row>
    <row r="138" spans="21:29">
      <c r="U138" s="93"/>
      <c r="V138" s="147"/>
      <c r="W138" s="149"/>
      <c r="X138" s="147"/>
      <c r="Y138" s="150"/>
      <c r="Z138" s="153"/>
      <c r="AA138" s="153"/>
      <c r="AC138" s="158"/>
    </row>
    <row r="139" spans="21:29">
      <c r="U139" s="93"/>
      <c r="V139" s="147"/>
      <c r="W139" s="150"/>
      <c r="X139" s="147"/>
      <c r="Y139" s="150"/>
      <c r="Z139" s="153"/>
      <c r="AA139" s="153"/>
      <c r="AC139" s="158"/>
    </row>
    <row r="140" spans="21:29">
      <c r="U140" s="93"/>
      <c r="V140" s="147"/>
      <c r="W140" s="154" t="s">
        <v>44</v>
      </c>
      <c r="X140" s="208" t="str">
        <f>L36</f>
        <v>Radka Šilhavá</v>
      </c>
      <c r="Y140" s="209"/>
      <c r="Z140" s="153"/>
      <c r="AA140" s="153"/>
      <c r="AC140" s="158"/>
    </row>
    <row r="141" spans="21:29">
      <c r="U141" s="93"/>
      <c r="V141" s="147"/>
      <c r="W141" s="150"/>
      <c r="X141" s="148"/>
      <c r="Y141" s="152"/>
      <c r="Z141" s="153"/>
      <c r="AA141" s="153"/>
      <c r="AC141" s="158"/>
    </row>
    <row r="142" spans="21:29">
      <c r="U142" s="93"/>
      <c r="V142" s="147"/>
      <c r="W142" s="150"/>
      <c r="X142" s="147"/>
      <c r="Y142" s="151"/>
      <c r="Z142" s="153"/>
      <c r="AA142" s="153"/>
      <c r="AC142" s="158"/>
    </row>
    <row r="143" spans="21:29">
      <c r="U143" s="93"/>
      <c r="V143" s="211"/>
      <c r="W143" s="212"/>
      <c r="X143" s="147"/>
      <c r="Y143" s="147"/>
      <c r="Z143" s="153"/>
      <c r="AA143" s="153"/>
      <c r="AC143" s="158"/>
    </row>
    <row r="144" spans="21:29">
      <c r="U144" s="93"/>
      <c r="AC144" s="158"/>
    </row>
    <row r="145" spans="21:31">
      <c r="U145" s="93"/>
      <c r="AC145" s="158"/>
    </row>
    <row r="146" spans="21:31">
      <c r="U146" s="93"/>
      <c r="Z146" s="182" t="str">
        <f>Z159</f>
        <v>Jitka Suchá</v>
      </c>
      <c r="AA146" s="182"/>
      <c r="AC146" s="158"/>
      <c r="AD146" s="189" t="str">
        <f>AB122</f>
        <v>Radka Šilhavá</v>
      </c>
      <c r="AE146" s="190"/>
    </row>
    <row r="147" spans="21:31">
      <c r="U147" s="93"/>
      <c r="Z147" s="184" t="s">
        <v>172</v>
      </c>
      <c r="AA147" s="184"/>
      <c r="AC147" s="158"/>
      <c r="AD147" s="183" t="s">
        <v>142</v>
      </c>
      <c r="AE147" s="184"/>
    </row>
    <row r="148" spans="21:31">
      <c r="U148" s="93"/>
      <c r="AC148" s="158"/>
    </row>
    <row r="149" spans="21:31">
      <c r="U149" s="93"/>
      <c r="AC149" s="158"/>
    </row>
    <row r="150" spans="21:31">
      <c r="U150" s="93"/>
      <c r="V150" s="211"/>
      <c r="W150" s="211"/>
      <c r="X150" s="147"/>
      <c r="Y150" s="147"/>
      <c r="Z150" s="153"/>
      <c r="AA150" s="153"/>
      <c r="AC150" s="158"/>
    </row>
    <row r="151" spans="21:31">
      <c r="U151" s="93"/>
      <c r="V151" s="147"/>
      <c r="W151" s="149"/>
      <c r="X151" s="147"/>
      <c r="Y151" s="147"/>
      <c r="Z151" s="153"/>
      <c r="AA151" s="153"/>
      <c r="AC151" s="158"/>
    </row>
    <row r="152" spans="21:31">
      <c r="U152" s="93"/>
      <c r="V152" s="147"/>
      <c r="W152" s="150"/>
      <c r="X152" s="147"/>
      <c r="Y152" s="147"/>
      <c r="Z152" s="153"/>
      <c r="AA152" s="153"/>
      <c r="AC152" s="158"/>
    </row>
    <row r="153" spans="21:31">
      <c r="U153" s="93"/>
      <c r="V153" s="147"/>
      <c r="W153" s="154" t="s">
        <v>33</v>
      </c>
      <c r="X153" s="214" t="str">
        <f>L26</f>
        <v>Jitka Suchá</v>
      </c>
      <c r="Y153" s="211"/>
      <c r="Z153" s="153"/>
      <c r="AA153" s="153"/>
      <c r="AC153" s="158"/>
    </row>
    <row r="154" spans="21:31">
      <c r="U154" s="93"/>
      <c r="V154" s="147"/>
      <c r="W154" s="150"/>
      <c r="X154" s="148"/>
      <c r="Y154" s="149"/>
      <c r="Z154" s="153"/>
      <c r="AA154" s="153"/>
      <c r="AC154" s="158"/>
    </row>
    <row r="155" spans="21:31">
      <c r="U155" s="93"/>
      <c r="V155" s="147"/>
      <c r="W155" s="150"/>
      <c r="X155" s="147"/>
      <c r="Y155" s="150"/>
      <c r="Z155" s="153"/>
      <c r="AA155" s="153"/>
      <c r="AC155" s="158"/>
    </row>
    <row r="156" spans="21:31">
      <c r="U156" s="93"/>
      <c r="V156" s="211"/>
      <c r="W156" s="212"/>
      <c r="X156" s="147"/>
      <c r="Y156" s="150"/>
      <c r="Z156" s="153"/>
      <c r="AA156" s="153"/>
      <c r="AC156" s="158"/>
    </row>
    <row r="157" spans="21:31">
      <c r="U157" s="93"/>
      <c r="V157" s="147"/>
      <c r="W157" s="152"/>
      <c r="X157" s="151"/>
      <c r="Y157" s="150"/>
      <c r="Z157" s="153"/>
      <c r="AA157" s="153"/>
      <c r="AC157" s="158"/>
    </row>
    <row r="158" spans="21:31">
      <c r="U158" s="93"/>
      <c r="V158" s="147"/>
      <c r="W158" s="151"/>
      <c r="X158" s="151"/>
      <c r="Y158" s="150"/>
      <c r="Z158" s="153"/>
      <c r="AA158" s="153"/>
      <c r="AC158" s="158"/>
    </row>
    <row r="159" spans="21:31">
      <c r="U159" s="206"/>
      <c r="V159" s="206"/>
      <c r="W159" s="151"/>
      <c r="X159" s="151"/>
      <c r="Y159" s="150"/>
      <c r="Z159" s="200" t="str">
        <f>X153</f>
        <v>Jitka Suchá</v>
      </c>
      <c r="AA159" s="201"/>
      <c r="AC159" s="158"/>
    </row>
    <row r="160" spans="21:31">
      <c r="U160" s="205"/>
      <c r="V160" s="205"/>
      <c r="W160" s="161"/>
      <c r="X160" s="161"/>
      <c r="Y160" s="150"/>
      <c r="Z160" s="192"/>
      <c r="AA160" s="193"/>
      <c r="AC160" s="158"/>
    </row>
    <row r="161" spans="21:29">
      <c r="U161" s="93"/>
      <c r="V161" s="147"/>
      <c r="W161" s="147"/>
      <c r="X161" s="147"/>
      <c r="Y161" s="150"/>
      <c r="Z161" s="155"/>
      <c r="AA161" s="156"/>
      <c r="AC161" s="158"/>
    </row>
    <row r="162" spans="21:29">
      <c r="U162" s="93" t="s">
        <v>46</v>
      </c>
      <c r="V162" s="214" t="str">
        <f>L35</f>
        <v>Klára Stehnová</v>
      </c>
      <c r="W162" s="211"/>
      <c r="X162" s="147"/>
      <c r="Y162" s="150"/>
      <c r="Z162" s="155"/>
      <c r="AA162" s="156"/>
      <c r="AC162" s="158"/>
    </row>
    <row r="163" spans="21:29">
      <c r="U163" s="93"/>
      <c r="V163" s="147"/>
      <c r="W163" s="149"/>
      <c r="X163" s="147"/>
      <c r="Y163" s="150"/>
      <c r="Z163" s="155"/>
      <c r="AA163" s="156"/>
      <c r="AC163" s="158"/>
    </row>
    <row r="164" spans="21:29">
      <c r="U164" s="93"/>
      <c r="V164" s="147"/>
      <c r="W164" s="150"/>
      <c r="X164" s="147"/>
      <c r="Y164" s="150"/>
      <c r="Z164" s="155"/>
      <c r="AA164" s="156"/>
      <c r="AC164" s="158"/>
    </row>
    <row r="165" spans="21:29">
      <c r="U165" s="93"/>
      <c r="V165" s="147"/>
      <c r="W165" s="150"/>
      <c r="X165" s="208" t="str">
        <f>V162</f>
        <v>Klára Stehnová</v>
      </c>
      <c r="Y165" s="209"/>
      <c r="Z165" s="155"/>
      <c r="AA165" s="156"/>
      <c r="AC165" s="158"/>
    </row>
    <row r="166" spans="21:29">
      <c r="U166" s="93"/>
      <c r="V166" s="147"/>
      <c r="W166" s="150"/>
      <c r="X166" s="148"/>
      <c r="Y166" s="152"/>
      <c r="Z166" s="155"/>
      <c r="AA166" s="156"/>
      <c r="AC166" s="158"/>
    </row>
    <row r="167" spans="21:29">
      <c r="U167" s="93"/>
      <c r="V167" s="147"/>
      <c r="W167" s="150"/>
      <c r="X167" s="147"/>
      <c r="Y167" s="151"/>
      <c r="Z167" s="155"/>
      <c r="AA167" s="156"/>
      <c r="AC167" s="158"/>
    </row>
    <row r="168" spans="21:29">
      <c r="U168" s="93" t="s">
        <v>22</v>
      </c>
      <c r="V168" s="214" t="str">
        <f>L8</f>
        <v>Natálie Havlová</v>
      </c>
      <c r="W168" s="212"/>
      <c r="X168" s="147"/>
      <c r="Y168" s="147"/>
      <c r="Z168" s="155"/>
      <c r="AA168" s="156"/>
      <c r="AC168" s="158"/>
    </row>
    <row r="169" spans="21:29">
      <c r="U169" s="93"/>
      <c r="Z169" s="157"/>
      <c r="AA169" s="158"/>
      <c r="AC169" s="158"/>
    </row>
    <row r="170" spans="21:29">
      <c r="U170" s="93"/>
      <c r="Z170" s="157"/>
      <c r="AA170" s="158"/>
      <c r="AC170" s="158"/>
    </row>
    <row r="171" spans="21:29">
      <c r="U171" s="205"/>
      <c r="V171" s="205"/>
      <c r="Y171" s="190" t="str">
        <f>X177</f>
        <v>Sofie Bednářová</v>
      </c>
      <c r="Z171" s="190"/>
      <c r="AA171" s="158"/>
      <c r="AB171" s="189" t="str">
        <f>Z183</f>
        <v>Zuzana Mervartová</v>
      </c>
      <c r="AC171" s="216"/>
    </row>
    <row r="172" spans="21:29">
      <c r="U172" s="224"/>
      <c r="V172" s="224"/>
      <c r="Z172" s="157"/>
      <c r="AA172" s="158"/>
    </row>
    <row r="173" spans="21:29">
      <c r="U173" s="93"/>
      <c r="Z173" s="157"/>
      <c r="AA173" s="158"/>
    </row>
    <row r="174" spans="21:29">
      <c r="U174" s="93" t="s">
        <v>45</v>
      </c>
      <c r="V174" s="214" t="s">
        <v>53</v>
      </c>
      <c r="W174" s="211"/>
      <c r="X174" s="147"/>
      <c r="Y174" s="147"/>
      <c r="Z174" s="155"/>
      <c r="AA174" s="156"/>
    </row>
    <row r="175" spans="21:29">
      <c r="U175" s="93"/>
      <c r="V175" s="147"/>
      <c r="W175" s="149"/>
      <c r="X175" s="147"/>
      <c r="Y175" s="147"/>
      <c r="Z175" s="155"/>
      <c r="AA175" s="156"/>
    </row>
    <row r="176" spans="21:29">
      <c r="U176" s="93"/>
      <c r="V176" s="147"/>
      <c r="W176" s="150"/>
      <c r="X176" s="147"/>
      <c r="Y176" s="147"/>
      <c r="Z176" s="155"/>
      <c r="AA176" s="156"/>
    </row>
    <row r="177" spans="21:27">
      <c r="U177" s="93"/>
      <c r="V177" s="147"/>
      <c r="W177" s="154"/>
      <c r="X177" s="214" t="str">
        <f>V180</f>
        <v>Sofie Bednářová</v>
      </c>
      <c r="Y177" s="211"/>
      <c r="Z177" s="155"/>
      <c r="AA177" s="156"/>
    </row>
    <row r="178" spans="21:27">
      <c r="U178" s="93"/>
      <c r="V178" s="147"/>
      <c r="W178" s="150"/>
      <c r="X178" s="148"/>
      <c r="Y178" s="149"/>
      <c r="Z178" s="155"/>
      <c r="AA178" s="156"/>
    </row>
    <row r="179" spans="21:27">
      <c r="U179" s="93"/>
      <c r="V179" s="147"/>
      <c r="W179" s="150"/>
      <c r="X179" s="147"/>
      <c r="Y179" s="150"/>
      <c r="Z179" s="155"/>
      <c r="AA179" s="156"/>
    </row>
    <row r="180" spans="21:27">
      <c r="U180" s="93" t="s">
        <v>43</v>
      </c>
      <c r="V180" s="214" t="str">
        <f>L55</f>
        <v>Sofie Bednářová</v>
      </c>
      <c r="W180" s="212"/>
      <c r="X180" s="147"/>
      <c r="Y180" s="150"/>
      <c r="Z180" s="155"/>
      <c r="AA180" s="156"/>
    </row>
    <row r="181" spans="21:27">
      <c r="U181" s="93"/>
      <c r="V181" s="147"/>
      <c r="W181" s="152"/>
      <c r="X181" s="151"/>
      <c r="Y181" s="150"/>
      <c r="Z181" s="155"/>
      <c r="AA181" s="156"/>
    </row>
    <row r="182" spans="21:27">
      <c r="U182" s="93"/>
      <c r="V182" s="147"/>
      <c r="W182" s="151"/>
      <c r="X182" s="151"/>
      <c r="Y182" s="150"/>
      <c r="Z182" s="155"/>
      <c r="AA182" s="156"/>
    </row>
    <row r="183" spans="21:27">
      <c r="U183" s="206"/>
      <c r="V183" s="206"/>
      <c r="W183" s="151"/>
      <c r="X183" s="151"/>
      <c r="Y183" s="150"/>
      <c r="Z183" s="200" t="str">
        <f>X189</f>
        <v>Zuzana Mervartová</v>
      </c>
      <c r="AA183" s="202"/>
    </row>
    <row r="184" spans="21:27">
      <c r="U184" s="205"/>
      <c r="V184" s="205"/>
      <c r="W184" s="161"/>
      <c r="X184" s="161"/>
      <c r="Y184" s="150"/>
      <c r="Z184" s="192"/>
      <c r="AA184" s="207"/>
    </row>
    <row r="185" spans="21:27">
      <c r="U185" s="93"/>
      <c r="V185" s="147"/>
      <c r="W185" s="147"/>
      <c r="X185" s="147"/>
      <c r="Y185" s="150"/>
      <c r="Z185" s="153"/>
      <c r="AA185" s="153"/>
    </row>
    <row r="186" spans="21:27">
      <c r="U186" s="93"/>
      <c r="V186" s="211"/>
      <c r="W186" s="211"/>
      <c r="X186" s="147"/>
      <c r="Y186" s="150"/>
      <c r="Z186" s="153"/>
      <c r="AA186" s="153"/>
    </row>
    <row r="187" spans="21:27">
      <c r="U187" s="93"/>
      <c r="V187" s="147"/>
      <c r="W187" s="149"/>
      <c r="X187" s="147"/>
      <c r="Y187" s="150"/>
      <c r="Z187" s="153"/>
      <c r="AA187" s="153"/>
    </row>
    <row r="188" spans="21:27">
      <c r="U188" s="93"/>
      <c r="V188" s="147"/>
      <c r="W188" s="150"/>
      <c r="X188" s="147"/>
      <c r="Y188" s="150"/>
      <c r="Z188" s="153"/>
      <c r="AA188" s="153"/>
    </row>
    <row r="189" spans="21:27">
      <c r="U189" s="93"/>
      <c r="V189" s="147"/>
      <c r="W189" s="154" t="s">
        <v>23</v>
      </c>
      <c r="X189" s="208" t="str">
        <f>L16</f>
        <v>Zuzana Mervartová</v>
      </c>
      <c r="Y189" s="209"/>
      <c r="Z189" s="153"/>
      <c r="AA189" s="153"/>
    </row>
    <row r="190" spans="21:27">
      <c r="U190" s="93"/>
      <c r="V190" s="147"/>
      <c r="W190" s="160"/>
      <c r="X190" s="148"/>
      <c r="Y190" s="152"/>
      <c r="Z190" s="153"/>
      <c r="AA190" s="153"/>
    </row>
    <row r="191" spans="21:27">
      <c r="U191" s="93"/>
      <c r="V191" s="147"/>
      <c r="W191" s="150"/>
      <c r="X191" s="147"/>
      <c r="Y191" s="151"/>
      <c r="Z191" s="153"/>
      <c r="AA191" s="153"/>
    </row>
    <row r="192" spans="21:27">
      <c r="U192" s="93"/>
      <c r="V192" s="211"/>
      <c r="W192" s="212"/>
      <c r="X192" s="147"/>
      <c r="Y192" s="147"/>
      <c r="Z192" s="153"/>
      <c r="AA192" s="153"/>
    </row>
  </sheetData>
  <mergeCells count="138">
    <mergeCell ref="V192:W192"/>
    <mergeCell ref="U171:V171"/>
    <mergeCell ref="U172:V172"/>
    <mergeCell ref="U123:V123"/>
    <mergeCell ref="U122:V122"/>
    <mergeCell ref="U183:V183"/>
    <mergeCell ref="Z183:AA183"/>
    <mergeCell ref="U184:V184"/>
    <mergeCell ref="Z184:AA184"/>
    <mergeCell ref="V186:W186"/>
    <mergeCell ref="X189:Y189"/>
    <mergeCell ref="X165:Y165"/>
    <mergeCell ref="V168:W168"/>
    <mergeCell ref="Z146:AA146"/>
    <mergeCell ref="AB171:AC171"/>
    <mergeCell ref="V174:W174"/>
    <mergeCell ref="X177:Y177"/>
    <mergeCell ref="V180:W180"/>
    <mergeCell ref="V156:W156"/>
    <mergeCell ref="U159:V159"/>
    <mergeCell ref="Z159:AA159"/>
    <mergeCell ref="U160:V160"/>
    <mergeCell ref="Z160:AA160"/>
    <mergeCell ref="V162:W162"/>
    <mergeCell ref="AD146:AE146"/>
    <mergeCell ref="Z147:AA147"/>
    <mergeCell ref="AD147:AE147"/>
    <mergeCell ref="V150:W150"/>
    <mergeCell ref="X153:Y153"/>
    <mergeCell ref="U135:V135"/>
    <mergeCell ref="W135:X135"/>
    <mergeCell ref="Z135:AA135"/>
    <mergeCell ref="V137:W137"/>
    <mergeCell ref="X140:Y140"/>
    <mergeCell ref="V143:W143"/>
    <mergeCell ref="AB122:AC122"/>
    <mergeCell ref="V125:W125"/>
    <mergeCell ref="X128:Y128"/>
    <mergeCell ref="V131:W131"/>
    <mergeCell ref="U134:V134"/>
    <mergeCell ref="W134:X134"/>
    <mergeCell ref="Z134:AA134"/>
    <mergeCell ref="U111:V111"/>
    <mergeCell ref="W111:X111"/>
    <mergeCell ref="Z111:AA111"/>
    <mergeCell ref="V113:W113"/>
    <mergeCell ref="X116:Y116"/>
    <mergeCell ref="V119:W119"/>
    <mergeCell ref="Y99:AA99"/>
    <mergeCell ref="V101:W101"/>
    <mergeCell ref="X104:Y104"/>
    <mergeCell ref="V107:W107"/>
    <mergeCell ref="U110:V110"/>
    <mergeCell ref="W110:X110"/>
    <mergeCell ref="Z110:AA110"/>
    <mergeCell ref="U87:V87"/>
    <mergeCell ref="W87:X87"/>
    <mergeCell ref="Z87:AA87"/>
    <mergeCell ref="V89:W89"/>
    <mergeCell ref="X92:Y92"/>
    <mergeCell ref="V95:W95"/>
    <mergeCell ref="U86:V86"/>
    <mergeCell ref="W86:X86"/>
    <mergeCell ref="Z86:AA86"/>
    <mergeCell ref="U63:V63"/>
    <mergeCell ref="W63:X63"/>
    <mergeCell ref="Z63:AA63"/>
    <mergeCell ref="V65:W65"/>
    <mergeCell ref="X68:Y68"/>
    <mergeCell ref="V71:W71"/>
    <mergeCell ref="Z62:AA62"/>
    <mergeCell ref="V40:W40"/>
    <mergeCell ref="X43:Y43"/>
    <mergeCell ref="V46:W46"/>
    <mergeCell ref="AA49:AB49"/>
    <mergeCell ref="AB74:AC74"/>
    <mergeCell ref="V77:W77"/>
    <mergeCell ref="X80:Y80"/>
    <mergeCell ref="V83:W83"/>
    <mergeCell ref="AD49:AE49"/>
    <mergeCell ref="AA50:AB50"/>
    <mergeCell ref="AD50:AE50"/>
    <mergeCell ref="X31:Y31"/>
    <mergeCell ref="V34:W34"/>
    <mergeCell ref="U37:V37"/>
    <mergeCell ref="W37:X37"/>
    <mergeCell ref="Z37:AA37"/>
    <mergeCell ref="U38:V38"/>
    <mergeCell ref="W38:X38"/>
    <mergeCell ref="Z38:AA38"/>
    <mergeCell ref="AB25:AC25"/>
    <mergeCell ref="U26:V26"/>
    <mergeCell ref="V28:W28"/>
    <mergeCell ref="W13:X13"/>
    <mergeCell ref="Z13:AA13"/>
    <mergeCell ref="U14:V14"/>
    <mergeCell ref="W14:X14"/>
    <mergeCell ref="Z14:AA14"/>
    <mergeCell ref="V16:W16"/>
    <mergeCell ref="M62:O62"/>
    <mergeCell ref="M4:O4"/>
    <mergeCell ref="M12:O12"/>
    <mergeCell ref="M13:O13"/>
    <mergeCell ref="M22:O22"/>
    <mergeCell ref="M23:O23"/>
    <mergeCell ref="M32:O32"/>
    <mergeCell ref="X19:Y19"/>
    <mergeCell ref="V22:W22"/>
    <mergeCell ref="U25:V25"/>
    <mergeCell ref="V53:W53"/>
    <mergeCell ref="X56:Y56"/>
    <mergeCell ref="V59:W59"/>
    <mergeCell ref="U62:V62"/>
    <mergeCell ref="W62:X62"/>
    <mergeCell ref="B1:D1"/>
    <mergeCell ref="B3:D3"/>
    <mergeCell ref="E3:G3"/>
    <mergeCell ref="H3:J3"/>
    <mergeCell ref="M3:O3"/>
    <mergeCell ref="U74:V74"/>
    <mergeCell ref="Y122:Z122"/>
    <mergeCell ref="Y171:Z171"/>
    <mergeCell ref="Y25:Z25"/>
    <mergeCell ref="Y74:Z74"/>
    <mergeCell ref="M63:O63"/>
    <mergeCell ref="M72:O72"/>
    <mergeCell ref="M73:O73"/>
    <mergeCell ref="M81:O81"/>
    <mergeCell ref="M82:O82"/>
    <mergeCell ref="Y3:AA3"/>
    <mergeCell ref="V4:W4"/>
    <mergeCell ref="X7:Y7"/>
    <mergeCell ref="V10:W10"/>
    <mergeCell ref="U13:V13"/>
    <mergeCell ref="M33:O33"/>
    <mergeCell ref="M42:O42"/>
    <mergeCell ref="M43:O43"/>
    <mergeCell ref="M52:O52"/>
  </mergeCells>
  <conditionalFormatting sqref="V4 V10">
    <cfRule type="expression" dxfId="99" priority="35" stopIfTrue="1">
      <formula>OR(AND(V4&lt;&gt;"Bye",V5="Bye"),W4=$G$5)</formula>
    </cfRule>
    <cfRule type="expression" dxfId="98" priority="36" stopIfTrue="1">
      <formula>W5=$G$5</formula>
    </cfRule>
  </conditionalFormatting>
  <conditionalFormatting sqref="V5 V11 V17">
    <cfRule type="expression" dxfId="97" priority="33" stopIfTrue="1">
      <formula>OR(AND(V5&lt;&gt;"Bye",V4="Bye"),W5=$G$5)</formula>
    </cfRule>
    <cfRule type="expression" dxfId="96" priority="34" stopIfTrue="1">
      <formula>W4=$G$5</formula>
    </cfRule>
  </conditionalFormatting>
  <conditionalFormatting sqref="V29 V35 V41">
    <cfRule type="expression" dxfId="95" priority="29" stopIfTrue="1">
      <formula>OR(AND(V29&lt;&gt;"Bye",V28="Bye"),W29=$G$5)</formula>
    </cfRule>
    <cfRule type="expression" dxfId="94" priority="30" stopIfTrue="1">
      <formula>W28=$G$5</formula>
    </cfRule>
  </conditionalFormatting>
  <conditionalFormatting sqref="V53 V59">
    <cfRule type="expression" dxfId="93" priority="27" stopIfTrue="1">
      <formula>OR(AND(V53&lt;&gt;"Bye",V54="Bye"),W53=$G$5)</formula>
    </cfRule>
    <cfRule type="expression" dxfId="92" priority="28" stopIfTrue="1">
      <formula>W54=$G$5</formula>
    </cfRule>
  </conditionalFormatting>
  <conditionalFormatting sqref="V54 V60 V66">
    <cfRule type="expression" dxfId="91" priority="25" stopIfTrue="1">
      <formula>OR(AND(V54&lt;&gt;"Bye",V53="Bye"),W54=$G$5)</formula>
    </cfRule>
    <cfRule type="expression" dxfId="90" priority="26" stopIfTrue="1">
      <formula>W53=$G$5</formula>
    </cfRule>
  </conditionalFormatting>
  <conditionalFormatting sqref="V95 V89">
    <cfRule type="expression" dxfId="89" priority="23" stopIfTrue="1">
      <formula>OR(AND(V89&lt;&gt;"Bye",V90="Bye"),W89=$G$5)</formula>
    </cfRule>
    <cfRule type="expression" dxfId="88" priority="24" stopIfTrue="1">
      <formula>W90=$G$5</formula>
    </cfRule>
  </conditionalFormatting>
  <conditionalFormatting sqref="V78 V84 V90">
    <cfRule type="expression" dxfId="87" priority="21" stopIfTrue="1">
      <formula>OR(AND(V78&lt;&gt;"Bye",V77="Bye"),W78=$G$5)</formula>
    </cfRule>
    <cfRule type="expression" dxfId="86" priority="22" stopIfTrue="1">
      <formula>W77=$G$5</formula>
    </cfRule>
  </conditionalFormatting>
  <conditionalFormatting sqref="V101 V107">
    <cfRule type="expression" dxfId="85" priority="19" stopIfTrue="1">
      <formula>OR(AND(V101&lt;&gt;"Bye",V102="Bye"),W101=$G$5)</formula>
    </cfRule>
    <cfRule type="expression" dxfId="84" priority="20" stopIfTrue="1">
      <formula>W102=$G$5</formula>
    </cfRule>
  </conditionalFormatting>
  <conditionalFormatting sqref="V102 V108 V114">
    <cfRule type="expression" dxfId="83" priority="17" stopIfTrue="1">
      <formula>OR(AND(V102&lt;&gt;"Bye",V101="Bye"),W102=$G$5)</formula>
    </cfRule>
    <cfRule type="expression" dxfId="82" priority="18" stopIfTrue="1">
      <formula>W101=$G$5</formula>
    </cfRule>
  </conditionalFormatting>
  <conditionalFormatting sqref="V143 V137">
    <cfRule type="expression" dxfId="81" priority="15" stopIfTrue="1">
      <formula>OR(AND(V137&lt;&gt;"Bye",V138="Bye"),W137=$G$5)</formula>
    </cfRule>
    <cfRule type="expression" dxfId="80" priority="16" stopIfTrue="1">
      <formula>W138=$G$5</formula>
    </cfRule>
  </conditionalFormatting>
  <conditionalFormatting sqref="V126 V132 V138">
    <cfRule type="expression" dxfId="79" priority="13" stopIfTrue="1">
      <formula>OR(AND(V126&lt;&gt;"Bye",V125="Bye"),W126=$G$5)</formula>
    </cfRule>
    <cfRule type="expression" dxfId="78" priority="14" stopIfTrue="1">
      <formula>W125=$G$5</formula>
    </cfRule>
  </conditionalFormatting>
  <conditionalFormatting sqref="V150 V156">
    <cfRule type="expression" dxfId="77" priority="11" stopIfTrue="1">
      <formula>OR(AND(V150&lt;&gt;"Bye",V151="Bye"),W150=$G$5)</formula>
    </cfRule>
    <cfRule type="expression" dxfId="76" priority="12" stopIfTrue="1">
      <formula>W151=$G$5</formula>
    </cfRule>
  </conditionalFormatting>
  <conditionalFormatting sqref="V151 V157 V163">
    <cfRule type="expression" dxfId="75" priority="9" stopIfTrue="1">
      <formula>OR(AND(V151&lt;&gt;"Bye",V150="Bye"),W151=$G$5)</formula>
    </cfRule>
    <cfRule type="expression" dxfId="74" priority="10" stopIfTrue="1">
      <formula>W150=$G$5</formula>
    </cfRule>
  </conditionalFormatting>
  <conditionalFormatting sqref="V192 V186">
    <cfRule type="expression" dxfId="73" priority="7" stopIfTrue="1">
      <formula>OR(AND(V186&lt;&gt;"Bye",V187="Bye"),W186=$G$5)</formula>
    </cfRule>
    <cfRule type="expression" dxfId="72" priority="8" stopIfTrue="1">
      <formula>W187=$G$5</formula>
    </cfRule>
  </conditionalFormatting>
  <conditionalFormatting sqref="V175 V181 V187">
    <cfRule type="expression" dxfId="71" priority="5" stopIfTrue="1">
      <formula>OR(AND(V175&lt;&gt;"Bye",V174="Bye"),W175=$G$5)</formula>
    </cfRule>
    <cfRule type="expression" dxfId="70" priority="6" stopIfTrue="1">
      <formula>W174=$G$5</formula>
    </cfRule>
  </conditionalFormatting>
  <conditionalFormatting sqref="U134">
    <cfRule type="expression" dxfId="69" priority="1" stopIfTrue="1">
      <formula>OR(AND(U134&lt;&gt;"Bye",U135="Bye"),V134=$G$5)</formula>
    </cfRule>
    <cfRule type="expression" dxfId="68" priority="2" stopIfTrue="1">
      <formula>V135=$G$5</formula>
    </cfRule>
  </conditionalFormatting>
  <pageMargins left="0.70866141732283472" right="0.70866141732283472" top="0.78740157480314965" bottom="0.78740157480314965" header="0.31496062992125984" footer="0.31496062992125984"/>
  <pageSetup paperSize="9" scale="50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192"/>
  <sheetViews>
    <sheetView workbookViewId="0">
      <selection activeCell="L8" sqref="L8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  <col min="21" max="31" width="9.140625" style="146"/>
  </cols>
  <sheetData>
    <row r="1" spans="1:27" ht="21">
      <c r="A1" s="29"/>
      <c r="B1" s="185" t="s">
        <v>175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U1" s="154"/>
    </row>
    <row r="2" spans="1:27">
      <c r="C2" s="28"/>
      <c r="E2" s="30"/>
      <c r="F2" s="30"/>
      <c r="G2" s="30"/>
      <c r="H2" s="30"/>
      <c r="I2" s="30"/>
      <c r="J2" s="30"/>
      <c r="K2" s="31"/>
      <c r="L2" s="32"/>
      <c r="M2" s="30"/>
      <c r="N2" s="30"/>
      <c r="O2" s="30"/>
      <c r="P2" s="30"/>
      <c r="Q2" s="30"/>
      <c r="R2" s="30"/>
      <c r="S2" s="30"/>
      <c r="U2" s="154"/>
    </row>
    <row r="3" spans="1:27"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31"/>
      <c r="L3" s="33" t="s">
        <v>8</v>
      </c>
      <c r="M3" s="241"/>
      <c r="N3" s="241"/>
      <c r="O3" s="241"/>
      <c r="P3" s="30"/>
      <c r="Q3" s="30"/>
      <c r="R3" s="30"/>
      <c r="S3" s="30"/>
      <c r="U3" s="154"/>
      <c r="Y3" s="182" t="s">
        <v>174</v>
      </c>
      <c r="Z3" s="182"/>
      <c r="AA3" s="182"/>
    </row>
    <row r="4" spans="1:27">
      <c r="A4" s="27" t="s">
        <v>0</v>
      </c>
      <c r="B4" s="5" t="s">
        <v>1</v>
      </c>
      <c r="C4" s="27" t="s">
        <v>3</v>
      </c>
      <c r="D4" s="5" t="s">
        <v>2</v>
      </c>
      <c r="E4" s="2" t="s">
        <v>1</v>
      </c>
      <c r="F4" s="2" t="s">
        <v>5</v>
      </c>
      <c r="G4" s="2" t="s">
        <v>2</v>
      </c>
      <c r="H4" s="2" t="s">
        <v>1</v>
      </c>
      <c r="I4" s="2" t="s">
        <v>5</v>
      </c>
      <c r="J4" s="2" t="s">
        <v>2</v>
      </c>
      <c r="K4" s="31"/>
      <c r="L4" s="2" t="s">
        <v>9</v>
      </c>
      <c r="M4" s="242" t="s">
        <v>10</v>
      </c>
      <c r="N4" s="242"/>
      <c r="O4" s="242"/>
      <c r="P4" s="34" t="s">
        <v>11</v>
      </c>
      <c r="Q4" s="2" t="s">
        <v>12</v>
      </c>
      <c r="R4" s="2" t="s">
        <v>13</v>
      </c>
      <c r="S4" s="2" t="s">
        <v>0</v>
      </c>
      <c r="U4" s="162"/>
      <c r="V4" s="211"/>
      <c r="W4" s="211"/>
      <c r="X4" s="147"/>
      <c r="Y4" s="147"/>
      <c r="Z4" s="153"/>
      <c r="AA4" s="153"/>
    </row>
    <row r="5" spans="1:27">
      <c r="A5" s="28">
        <v>53</v>
      </c>
      <c r="B5" s="5" t="str">
        <f>L5</f>
        <v>Jan Hora</v>
      </c>
      <c r="C5" s="27" t="s">
        <v>3</v>
      </c>
      <c r="D5" s="5" t="str">
        <f>L8</f>
        <v>Ondřej Marek</v>
      </c>
      <c r="E5" s="2">
        <v>2</v>
      </c>
      <c r="F5" s="2" t="s">
        <v>5</v>
      </c>
      <c r="G5" s="2">
        <v>0</v>
      </c>
      <c r="H5" s="2">
        <v>22</v>
      </c>
      <c r="I5" s="2" t="s">
        <v>5</v>
      </c>
      <c r="J5" s="2">
        <v>2</v>
      </c>
      <c r="K5" s="31"/>
      <c r="L5" s="25" t="s">
        <v>176</v>
      </c>
      <c r="M5" s="2">
        <f>SUM(H5,H8,J10)</f>
        <v>66</v>
      </c>
      <c r="N5" s="30" t="s">
        <v>5</v>
      </c>
      <c r="O5" s="2">
        <f>SUM(J5,J8,H10)</f>
        <v>14</v>
      </c>
      <c r="P5" s="2">
        <f>M5-O5</f>
        <v>52</v>
      </c>
      <c r="Q5" s="2">
        <f>SUM(E5,E8,G10)</f>
        <v>6</v>
      </c>
      <c r="R5" s="2">
        <f>Q5+(P5/100)</f>
        <v>6.52</v>
      </c>
      <c r="S5" s="2">
        <f>RANK(R5,$R$5:$R$8,0)</f>
        <v>1</v>
      </c>
      <c r="U5" s="154"/>
      <c r="V5" s="147" t="s">
        <v>15</v>
      </c>
      <c r="W5" s="149"/>
      <c r="X5" s="147"/>
      <c r="Y5" s="147"/>
      <c r="Z5" s="153"/>
      <c r="AA5" s="153"/>
    </row>
    <row r="6" spans="1:27">
      <c r="A6" s="28">
        <v>54</v>
      </c>
      <c r="B6" s="5" t="str">
        <f>L6</f>
        <v>Jan Volček</v>
      </c>
      <c r="C6" s="27" t="s">
        <v>3</v>
      </c>
      <c r="D6" s="5" t="str">
        <f>L7</f>
        <v>Vojtěch Skřivan</v>
      </c>
      <c r="E6" s="2">
        <v>2</v>
      </c>
      <c r="F6" s="2" t="s">
        <v>5</v>
      </c>
      <c r="G6" s="2">
        <v>0</v>
      </c>
      <c r="H6" s="2">
        <v>22</v>
      </c>
      <c r="I6" s="2" t="s">
        <v>5</v>
      </c>
      <c r="J6" s="2">
        <v>16</v>
      </c>
      <c r="K6" s="31"/>
      <c r="L6" s="67" t="s">
        <v>185</v>
      </c>
      <c r="M6" s="2">
        <f>SUM(H6,J8,H9)</f>
        <v>50</v>
      </c>
      <c r="N6" s="2" t="s">
        <v>5</v>
      </c>
      <c r="O6" s="2">
        <f>SUM(J6,H8,J9)</f>
        <v>56</v>
      </c>
      <c r="P6" s="2">
        <f t="shared" ref="P6:P8" si="0">M6-O6</f>
        <v>-6</v>
      </c>
      <c r="Q6" s="2">
        <f>SUM(E6,G8,E9)</f>
        <v>4</v>
      </c>
      <c r="R6" s="2">
        <f t="shared" ref="R6:R8" si="1">Q6+(P6/100)</f>
        <v>3.94</v>
      </c>
      <c r="S6" s="2">
        <f t="shared" ref="S6:S8" si="2">RANK(R6,$R$5:$R$8,0)</f>
        <v>2</v>
      </c>
      <c r="U6" s="154"/>
      <c r="V6" s="147"/>
      <c r="W6" s="150"/>
      <c r="X6" s="147"/>
      <c r="Y6" s="147"/>
      <c r="Z6" s="153"/>
      <c r="AA6" s="153"/>
    </row>
    <row r="7" spans="1:27">
      <c r="A7" s="28">
        <v>109</v>
      </c>
      <c r="B7" s="5" t="str">
        <f>L8</f>
        <v>Ondřej Marek</v>
      </c>
      <c r="C7" s="27" t="s">
        <v>3</v>
      </c>
      <c r="D7" s="5" t="str">
        <f>L7</f>
        <v>Vojtěch Skřivan</v>
      </c>
      <c r="E7" s="2">
        <v>0</v>
      </c>
      <c r="F7" s="2" t="s">
        <v>5</v>
      </c>
      <c r="G7" s="2">
        <v>2</v>
      </c>
      <c r="H7" s="2">
        <v>4</v>
      </c>
      <c r="I7" s="2" t="s">
        <v>5</v>
      </c>
      <c r="J7" s="2">
        <v>22</v>
      </c>
      <c r="K7" s="31"/>
      <c r="L7" s="60" t="s">
        <v>202</v>
      </c>
      <c r="M7" s="2">
        <f>SUM(J6,J7,H10)</f>
        <v>44</v>
      </c>
      <c r="N7" s="2" t="s">
        <v>5</v>
      </c>
      <c r="O7" s="2">
        <f>SUM(H6,H7,J10)</f>
        <v>48</v>
      </c>
      <c r="P7" s="2">
        <f t="shared" si="0"/>
        <v>-4</v>
      </c>
      <c r="Q7" s="2">
        <f>SUM(G6,G7,E10)</f>
        <v>2</v>
      </c>
      <c r="R7" s="2">
        <f t="shared" si="1"/>
        <v>1.96</v>
      </c>
      <c r="S7" s="2">
        <f t="shared" si="2"/>
        <v>3</v>
      </c>
      <c r="U7" s="154"/>
      <c r="V7" s="147"/>
      <c r="W7" s="154" t="s">
        <v>16</v>
      </c>
      <c r="X7" s="214" t="str">
        <f>L5</f>
        <v>Jan Hora</v>
      </c>
      <c r="Y7" s="211"/>
      <c r="Z7" s="153"/>
      <c r="AA7" s="153"/>
    </row>
    <row r="8" spans="1:27">
      <c r="A8" s="28">
        <v>110</v>
      </c>
      <c r="B8" s="5" t="str">
        <f>L5</f>
        <v>Jan Hora</v>
      </c>
      <c r="C8" s="27" t="s">
        <v>3</v>
      </c>
      <c r="D8" s="5" t="str">
        <f>L6</f>
        <v>Jan Volček</v>
      </c>
      <c r="E8" s="2">
        <v>2</v>
      </c>
      <c r="F8" s="2" t="s">
        <v>5</v>
      </c>
      <c r="G8" s="2">
        <v>0</v>
      </c>
      <c r="H8" s="2">
        <v>22</v>
      </c>
      <c r="I8" s="2" t="s">
        <v>5</v>
      </c>
      <c r="J8" s="2">
        <v>6</v>
      </c>
      <c r="K8" s="31"/>
      <c r="L8" s="60" t="s">
        <v>203</v>
      </c>
      <c r="M8" s="2">
        <f>SUM(J5,H7,J9)</f>
        <v>24</v>
      </c>
      <c r="N8" s="2" t="s">
        <v>5</v>
      </c>
      <c r="O8" s="2">
        <f>SUM(H5,J7,H9)</f>
        <v>66</v>
      </c>
      <c r="P8" s="2">
        <f t="shared" si="0"/>
        <v>-42</v>
      </c>
      <c r="Q8" s="2">
        <f>SUM(G5,E7,G9)</f>
        <v>0</v>
      </c>
      <c r="R8" s="2">
        <f t="shared" si="1"/>
        <v>-0.42</v>
      </c>
      <c r="S8" s="2">
        <f t="shared" si="2"/>
        <v>4</v>
      </c>
      <c r="U8" s="154"/>
      <c r="V8" s="147"/>
      <c r="W8" s="150"/>
      <c r="X8" s="148" t="s">
        <v>15</v>
      </c>
      <c r="Y8" s="149"/>
      <c r="Z8" s="153"/>
      <c r="AA8" s="153"/>
    </row>
    <row r="9" spans="1:27">
      <c r="A9" s="28">
        <v>165</v>
      </c>
      <c r="B9" s="5" t="str">
        <f>L6</f>
        <v>Jan Volček</v>
      </c>
      <c r="C9" s="27" t="s">
        <v>3</v>
      </c>
      <c r="D9" s="5" t="str">
        <f>L8</f>
        <v>Ondřej Marek</v>
      </c>
      <c r="E9" s="2">
        <v>2</v>
      </c>
      <c r="F9" s="2" t="s">
        <v>5</v>
      </c>
      <c r="G9" s="2">
        <v>0</v>
      </c>
      <c r="H9" s="2">
        <v>22</v>
      </c>
      <c r="I9" s="2" t="s">
        <v>5</v>
      </c>
      <c r="J9" s="2">
        <v>18</v>
      </c>
      <c r="K9" s="31"/>
      <c r="L9" s="32"/>
      <c r="M9" s="35">
        <f>SUM(M5:M8)</f>
        <v>184</v>
      </c>
      <c r="N9" s="36">
        <f>M9-O9</f>
        <v>0</v>
      </c>
      <c r="O9" s="35">
        <f>SUM(O5:O8)</f>
        <v>184</v>
      </c>
      <c r="P9" s="30"/>
      <c r="Q9" s="30"/>
      <c r="R9" s="30"/>
      <c r="S9" s="30"/>
      <c r="U9" s="154"/>
      <c r="V9" s="147"/>
      <c r="W9" s="150"/>
      <c r="X9" s="147"/>
      <c r="Y9" s="150"/>
      <c r="Z9" s="153"/>
      <c r="AA9" s="153"/>
    </row>
    <row r="10" spans="1:27">
      <c r="A10" s="28">
        <v>166</v>
      </c>
      <c r="B10" s="5" t="str">
        <f>L7</f>
        <v>Vojtěch Skřivan</v>
      </c>
      <c r="C10" s="27" t="s">
        <v>3</v>
      </c>
      <c r="D10" s="5" t="str">
        <f>L5</f>
        <v>Jan Hora</v>
      </c>
      <c r="E10" s="2">
        <v>0</v>
      </c>
      <c r="F10" s="2" t="s">
        <v>5</v>
      </c>
      <c r="G10" s="2">
        <v>2</v>
      </c>
      <c r="H10" s="2">
        <v>6</v>
      </c>
      <c r="I10" s="2" t="s">
        <v>5</v>
      </c>
      <c r="J10" s="2">
        <v>22</v>
      </c>
      <c r="K10" s="31"/>
      <c r="L10" s="32"/>
      <c r="M10" s="30"/>
      <c r="N10" s="30"/>
      <c r="O10" s="30"/>
      <c r="P10" s="30"/>
      <c r="Q10" s="30"/>
      <c r="R10" s="30"/>
      <c r="S10" s="30"/>
      <c r="U10" s="154"/>
      <c r="V10" s="211"/>
      <c r="W10" s="212"/>
      <c r="X10" s="147"/>
      <c r="Y10" s="150"/>
      <c r="Z10" s="153"/>
      <c r="AA10" s="153"/>
    </row>
    <row r="11" spans="1:27">
      <c r="B11" s="5"/>
      <c r="C11" s="27"/>
      <c r="D11" s="5"/>
      <c r="E11" s="2"/>
      <c r="F11" s="2"/>
      <c r="G11" s="2"/>
      <c r="H11" s="2"/>
      <c r="I11" s="2"/>
      <c r="J11" s="2"/>
      <c r="K11" s="31"/>
      <c r="L11" s="32"/>
      <c r="M11" s="30"/>
      <c r="N11" s="30"/>
      <c r="O11" s="30"/>
      <c r="P11" s="30"/>
      <c r="Q11" s="30"/>
      <c r="R11" s="30"/>
      <c r="S11" s="30"/>
      <c r="U11" s="154"/>
      <c r="V11" s="147" t="s">
        <v>15</v>
      </c>
      <c r="W11" s="152"/>
      <c r="X11" s="151"/>
      <c r="Y11" s="150"/>
      <c r="Z11" s="153"/>
      <c r="AA11" s="153"/>
    </row>
    <row r="12" spans="1:27">
      <c r="B12" s="5"/>
      <c r="C12" s="27"/>
      <c r="D12" s="5"/>
      <c r="E12" s="2"/>
      <c r="F12" s="2"/>
      <c r="G12" s="2"/>
      <c r="H12" s="2"/>
      <c r="I12" s="2"/>
      <c r="J12" s="2"/>
      <c r="K12" s="31"/>
      <c r="L12" s="33" t="s">
        <v>14</v>
      </c>
      <c r="M12" s="241"/>
      <c r="N12" s="241"/>
      <c r="O12" s="241"/>
      <c r="P12" s="30"/>
      <c r="Q12" s="30"/>
      <c r="R12" s="30"/>
      <c r="S12" s="30"/>
      <c r="U12" s="154"/>
      <c r="V12" s="147"/>
      <c r="W12" s="151"/>
      <c r="X12" s="151"/>
      <c r="Y12" s="150"/>
      <c r="Z12" s="153"/>
      <c r="AA12" s="153"/>
    </row>
    <row r="13" spans="1:27">
      <c r="B13" s="5"/>
      <c r="C13" s="27"/>
      <c r="D13" s="5"/>
      <c r="E13" s="2"/>
      <c r="F13" s="2"/>
      <c r="G13" s="2"/>
      <c r="H13" s="2"/>
      <c r="I13" s="2"/>
      <c r="J13" s="2"/>
      <c r="K13" s="31"/>
      <c r="L13" s="2" t="s">
        <v>9</v>
      </c>
      <c r="M13" s="242" t="s">
        <v>10</v>
      </c>
      <c r="N13" s="242"/>
      <c r="O13" s="242"/>
      <c r="P13" s="34" t="s">
        <v>11</v>
      </c>
      <c r="Q13" s="2" t="s">
        <v>12</v>
      </c>
      <c r="R13" s="2" t="s">
        <v>13</v>
      </c>
      <c r="S13" s="2" t="s">
        <v>0</v>
      </c>
      <c r="U13" s="213"/>
      <c r="V13" s="213"/>
      <c r="W13" s="215"/>
      <c r="X13" s="215"/>
      <c r="Y13" s="151"/>
      <c r="Z13" s="208" t="str">
        <f>X7</f>
        <v>Jan Hora</v>
      </c>
      <c r="AA13" s="218"/>
    </row>
    <row r="14" spans="1:27">
      <c r="A14" s="28">
        <v>55</v>
      </c>
      <c r="B14" s="5" t="str">
        <f>L14</f>
        <v>Michal Forejt</v>
      </c>
      <c r="C14" s="27" t="s">
        <v>3</v>
      </c>
      <c r="D14" s="5" t="str">
        <f>L17</f>
        <v>Mikuláš Hubáček</v>
      </c>
      <c r="E14" s="2">
        <v>2</v>
      </c>
      <c r="F14" s="2" t="s">
        <v>5</v>
      </c>
      <c r="G14" s="2">
        <v>0</v>
      </c>
      <c r="H14" s="2">
        <v>22</v>
      </c>
      <c r="I14" s="2" t="s">
        <v>5</v>
      </c>
      <c r="J14" s="2">
        <v>6</v>
      </c>
      <c r="K14" s="31"/>
      <c r="L14" s="60" t="s">
        <v>177</v>
      </c>
      <c r="M14" s="2">
        <f>SUM(H14,H17,J19)</f>
        <v>62</v>
      </c>
      <c r="N14" s="30" t="s">
        <v>5</v>
      </c>
      <c r="O14" s="2">
        <f>SUM(J14,J17,H19)</f>
        <v>44</v>
      </c>
      <c r="P14" s="2">
        <f>M14-O14</f>
        <v>18</v>
      </c>
      <c r="Q14" s="2">
        <f>SUM(E14,E17,G19)</f>
        <v>5</v>
      </c>
      <c r="R14" s="2">
        <f>Q14+(P14/100)</f>
        <v>5.18</v>
      </c>
      <c r="S14" s="2">
        <f>RANK(R14,$R$14:$R$17,0)</f>
        <v>2</v>
      </c>
      <c r="U14" s="213"/>
      <c r="V14" s="213"/>
      <c r="W14" s="210"/>
      <c r="X14" s="210"/>
      <c r="Y14" s="150"/>
      <c r="Z14" s="192"/>
      <c r="AA14" s="193"/>
    </row>
    <row r="15" spans="1:27">
      <c r="A15" s="28">
        <v>56</v>
      </c>
      <c r="B15" s="5" t="str">
        <f>L15</f>
        <v>Vojtěch Havlík</v>
      </c>
      <c r="C15" s="27" t="s">
        <v>3</v>
      </c>
      <c r="D15" s="5" t="str">
        <f>L16</f>
        <v>Václav Obhlídal</v>
      </c>
      <c r="E15" s="2">
        <v>0</v>
      </c>
      <c r="F15" s="2" t="s">
        <v>5</v>
      </c>
      <c r="G15" s="2">
        <v>2</v>
      </c>
      <c r="H15" s="2">
        <v>7</v>
      </c>
      <c r="I15" s="2" t="s">
        <v>5</v>
      </c>
      <c r="J15" s="2">
        <v>22</v>
      </c>
      <c r="K15" s="31"/>
      <c r="L15" s="68" t="s">
        <v>186</v>
      </c>
      <c r="M15" s="2">
        <f>SUM(H15,J17,H18)</f>
        <v>48</v>
      </c>
      <c r="N15" s="2" t="s">
        <v>5</v>
      </c>
      <c r="O15" s="2">
        <f>SUM(J15,H17,J18)</f>
        <v>52</v>
      </c>
      <c r="P15" s="2">
        <f t="shared" ref="P15:P17" si="3">M15-O15</f>
        <v>-4</v>
      </c>
      <c r="Q15" s="2">
        <f>SUM(E15,G17,E18)</f>
        <v>2</v>
      </c>
      <c r="R15" s="2">
        <f t="shared" ref="R15:R17" si="4">Q15+(P15/100)</f>
        <v>1.96</v>
      </c>
      <c r="S15" s="2">
        <f t="shared" ref="S15:S17" si="5">RANK(R15,$R$14:$R$17,0)</f>
        <v>3</v>
      </c>
      <c r="U15" s="154"/>
      <c r="V15" s="147"/>
      <c r="W15" s="147"/>
      <c r="X15" s="147"/>
      <c r="Y15" s="150"/>
      <c r="Z15" s="155"/>
      <c r="AA15" s="156"/>
    </row>
    <row r="16" spans="1:27">
      <c r="A16" s="28">
        <v>111</v>
      </c>
      <c r="B16" s="5" t="str">
        <f>L17</f>
        <v>Mikuláš Hubáček</v>
      </c>
      <c r="C16" s="27" t="s">
        <v>3</v>
      </c>
      <c r="D16" s="5" t="str">
        <f>L16</f>
        <v>Václav Obhlídal</v>
      </c>
      <c r="E16" s="2">
        <v>0</v>
      </c>
      <c r="F16" s="2" t="s">
        <v>5</v>
      </c>
      <c r="G16" s="2">
        <v>2</v>
      </c>
      <c r="H16" s="2">
        <v>4</v>
      </c>
      <c r="I16" s="2" t="s">
        <v>5</v>
      </c>
      <c r="J16" s="2">
        <v>22</v>
      </c>
      <c r="K16" s="31"/>
      <c r="L16" s="60" t="s">
        <v>200</v>
      </c>
      <c r="M16" s="2">
        <f>SUM(J15,J16,H19)</f>
        <v>63</v>
      </c>
      <c r="N16" s="2" t="s">
        <v>5</v>
      </c>
      <c r="O16" s="2">
        <f>SUM(H15,H16,J19)</f>
        <v>29</v>
      </c>
      <c r="P16" s="2">
        <f t="shared" si="3"/>
        <v>34</v>
      </c>
      <c r="Q16" s="2">
        <f>SUM(G15,G16,E19)</f>
        <v>5</v>
      </c>
      <c r="R16" s="2">
        <f t="shared" si="4"/>
        <v>5.34</v>
      </c>
      <c r="S16" s="2">
        <f t="shared" si="5"/>
        <v>1</v>
      </c>
      <c r="U16" s="154" t="s">
        <v>34</v>
      </c>
      <c r="V16" s="211" t="str">
        <f>L67</f>
        <v>Dominik Hykyš</v>
      </c>
      <c r="W16" s="211"/>
      <c r="X16" s="147"/>
      <c r="Y16" s="150"/>
      <c r="Z16" s="155"/>
      <c r="AA16" s="156"/>
    </row>
    <row r="17" spans="1:29">
      <c r="A17" s="28">
        <v>112</v>
      </c>
      <c r="B17" s="5" t="str">
        <f>L14</f>
        <v>Michal Forejt</v>
      </c>
      <c r="C17" s="27" t="s">
        <v>3</v>
      </c>
      <c r="D17" s="5" t="str">
        <f>L15</f>
        <v>Vojtěch Havlík</v>
      </c>
      <c r="E17" s="2">
        <v>2</v>
      </c>
      <c r="F17" s="2" t="s">
        <v>5</v>
      </c>
      <c r="G17" s="2">
        <v>0</v>
      </c>
      <c r="H17" s="2">
        <v>22</v>
      </c>
      <c r="I17" s="2" t="s">
        <v>5</v>
      </c>
      <c r="J17" s="2">
        <v>19</v>
      </c>
      <c r="K17" s="31"/>
      <c r="L17" s="67" t="s">
        <v>201</v>
      </c>
      <c r="M17" s="2">
        <f>SUM(J14,H16,J18)</f>
        <v>18</v>
      </c>
      <c r="N17" s="2" t="s">
        <v>5</v>
      </c>
      <c r="O17" s="2">
        <f>SUM(H14,J16,H18)</f>
        <v>66</v>
      </c>
      <c r="P17" s="2">
        <f t="shared" si="3"/>
        <v>-48</v>
      </c>
      <c r="Q17" s="2">
        <f>SUM(G14,E16,G18)</f>
        <v>0</v>
      </c>
      <c r="R17" s="2">
        <f t="shared" si="4"/>
        <v>-0.48</v>
      </c>
      <c r="S17" s="2">
        <f t="shared" si="5"/>
        <v>4</v>
      </c>
      <c r="U17" s="154"/>
      <c r="V17" s="147" t="s">
        <v>15</v>
      </c>
      <c r="W17" s="149"/>
      <c r="X17" s="147"/>
      <c r="Y17" s="150"/>
      <c r="Z17" s="155"/>
      <c r="AA17" s="156"/>
    </row>
    <row r="18" spans="1:29">
      <c r="A18" s="28">
        <v>167</v>
      </c>
      <c r="B18" s="5" t="str">
        <f>L15</f>
        <v>Vojtěch Havlík</v>
      </c>
      <c r="C18" s="27" t="s">
        <v>3</v>
      </c>
      <c r="D18" s="5" t="str">
        <f>L17</f>
        <v>Mikuláš Hubáček</v>
      </c>
      <c r="E18" s="2">
        <v>2</v>
      </c>
      <c r="F18" s="2" t="s">
        <v>5</v>
      </c>
      <c r="G18" s="2">
        <v>0</v>
      </c>
      <c r="H18" s="2">
        <v>22</v>
      </c>
      <c r="I18" s="2" t="s">
        <v>5</v>
      </c>
      <c r="J18" s="2">
        <v>8</v>
      </c>
      <c r="K18" s="31"/>
      <c r="L18" s="32"/>
      <c r="M18" s="35">
        <f>SUM(M14:M17)</f>
        <v>191</v>
      </c>
      <c r="N18" s="36">
        <f>M18-O18</f>
        <v>0</v>
      </c>
      <c r="O18" s="35">
        <f>SUM(O14:O17)</f>
        <v>191</v>
      </c>
      <c r="P18" s="30"/>
      <c r="Q18" s="30"/>
      <c r="R18" s="30"/>
      <c r="S18" s="30"/>
      <c r="U18" s="154"/>
      <c r="V18" s="147"/>
      <c r="W18" s="150"/>
      <c r="X18" s="147"/>
      <c r="Y18" s="150"/>
      <c r="Z18" s="155"/>
      <c r="AA18" s="156"/>
    </row>
    <row r="19" spans="1:29">
      <c r="A19" s="28">
        <v>168</v>
      </c>
      <c r="B19" s="5" t="str">
        <f>L16</f>
        <v>Václav Obhlídal</v>
      </c>
      <c r="C19" s="27" t="s">
        <v>3</v>
      </c>
      <c r="D19" s="5" t="str">
        <f>L14</f>
        <v>Michal Forejt</v>
      </c>
      <c r="E19" s="2">
        <v>1</v>
      </c>
      <c r="F19" s="2" t="s">
        <v>5</v>
      </c>
      <c r="G19" s="2">
        <v>1</v>
      </c>
      <c r="H19" s="2">
        <v>19</v>
      </c>
      <c r="I19" s="2" t="s">
        <v>5</v>
      </c>
      <c r="J19" s="2">
        <v>18</v>
      </c>
      <c r="K19" s="31"/>
      <c r="L19" s="32"/>
      <c r="M19" s="30"/>
      <c r="N19" s="30"/>
      <c r="O19" s="30"/>
      <c r="P19" s="30"/>
      <c r="Q19" s="30"/>
      <c r="R19" s="30"/>
      <c r="S19" s="30"/>
      <c r="U19" s="154"/>
      <c r="V19" s="147"/>
      <c r="W19" s="150"/>
      <c r="X19" s="208" t="str">
        <f>V22</f>
        <v>Matyáš Venhuda</v>
      </c>
      <c r="Y19" s="209"/>
      <c r="Z19" s="155"/>
      <c r="AA19" s="156"/>
    </row>
    <row r="20" spans="1:29">
      <c r="B20" s="5"/>
      <c r="C20" s="27"/>
      <c r="D20" s="5"/>
      <c r="E20" s="2"/>
      <c r="F20" s="2"/>
      <c r="G20" s="2"/>
      <c r="H20" s="2"/>
      <c r="I20" s="2"/>
      <c r="J20" s="2"/>
      <c r="K20" s="31"/>
      <c r="L20" s="32"/>
      <c r="M20" s="30"/>
      <c r="N20" s="30"/>
      <c r="O20" s="30"/>
      <c r="P20" s="30"/>
      <c r="Q20" s="30"/>
      <c r="R20" s="30"/>
      <c r="S20" s="30"/>
      <c r="U20" s="154"/>
      <c r="V20" s="147"/>
      <c r="W20" s="150"/>
      <c r="X20" s="148" t="s">
        <v>15</v>
      </c>
      <c r="Y20" s="152"/>
      <c r="Z20" s="155"/>
      <c r="AA20" s="156"/>
    </row>
    <row r="21" spans="1:29">
      <c r="B21" s="5"/>
      <c r="C21" s="27"/>
      <c r="D21" s="5"/>
      <c r="E21" s="2"/>
      <c r="F21" s="2"/>
      <c r="G21" s="2"/>
      <c r="H21" s="2"/>
      <c r="I21" s="2"/>
      <c r="J21" s="2"/>
      <c r="K21" s="31"/>
      <c r="L21" s="32"/>
      <c r="M21" s="30"/>
      <c r="N21" s="30"/>
      <c r="O21" s="30"/>
      <c r="P21" s="30"/>
      <c r="Q21" s="30"/>
      <c r="R21" s="30"/>
      <c r="S21" s="30"/>
      <c r="U21" s="154"/>
      <c r="V21" s="147"/>
      <c r="W21" s="150"/>
      <c r="X21" s="147"/>
      <c r="Y21" s="151"/>
      <c r="Z21" s="155"/>
      <c r="AA21" s="156"/>
    </row>
    <row r="22" spans="1:29">
      <c r="B22" s="5"/>
      <c r="C22" s="27"/>
      <c r="D22" s="5"/>
      <c r="E22" s="2"/>
      <c r="F22" s="2"/>
      <c r="G22" s="2"/>
      <c r="H22" s="2"/>
      <c r="I22" s="2"/>
      <c r="J22" s="2"/>
      <c r="K22" s="31"/>
      <c r="L22" s="33" t="s">
        <v>25</v>
      </c>
      <c r="M22" s="241"/>
      <c r="N22" s="241"/>
      <c r="O22" s="241"/>
      <c r="P22" s="30"/>
      <c r="Q22" s="30"/>
      <c r="R22" s="30"/>
      <c r="S22" s="30"/>
      <c r="U22" s="154" t="s">
        <v>35</v>
      </c>
      <c r="V22" s="211" t="str">
        <f>L57</f>
        <v>Matyáš Venhuda</v>
      </c>
      <c r="W22" s="212"/>
      <c r="X22" s="147"/>
      <c r="Y22" s="147"/>
      <c r="Z22" s="155"/>
      <c r="AA22" s="156"/>
    </row>
    <row r="23" spans="1:29">
      <c r="B23" s="5"/>
      <c r="C23" s="27"/>
      <c r="D23" s="5"/>
      <c r="E23" s="2"/>
      <c r="F23" s="2"/>
      <c r="G23" s="2"/>
      <c r="H23" s="2"/>
      <c r="I23" s="2"/>
      <c r="J23" s="2"/>
      <c r="K23" s="31"/>
      <c r="L23" s="2" t="s">
        <v>9</v>
      </c>
      <c r="M23" s="242" t="s">
        <v>10</v>
      </c>
      <c r="N23" s="242"/>
      <c r="O23" s="242"/>
      <c r="P23" s="34" t="s">
        <v>11</v>
      </c>
      <c r="Q23" s="2" t="s">
        <v>12</v>
      </c>
      <c r="R23" s="2" t="s">
        <v>13</v>
      </c>
      <c r="S23" s="2" t="s">
        <v>0</v>
      </c>
      <c r="U23" s="154"/>
      <c r="Z23" s="157"/>
      <c r="AA23" s="158"/>
    </row>
    <row r="24" spans="1:29">
      <c r="A24" s="28">
        <v>57</v>
      </c>
      <c r="B24" s="5" t="str">
        <f>L24</f>
        <v>Vojtěch Bízek</v>
      </c>
      <c r="C24" s="27" t="s">
        <v>3</v>
      </c>
      <c r="D24" s="5" t="str">
        <f>L27</f>
        <v>Štěpán Kovář</v>
      </c>
      <c r="E24" s="2">
        <v>2</v>
      </c>
      <c r="F24" s="2" t="s">
        <v>5</v>
      </c>
      <c r="G24" s="2">
        <v>0</v>
      </c>
      <c r="H24" s="2">
        <v>22</v>
      </c>
      <c r="I24" s="2" t="s">
        <v>5</v>
      </c>
      <c r="J24" s="2">
        <v>6</v>
      </c>
      <c r="K24" s="31"/>
      <c r="L24" s="67" t="s">
        <v>178</v>
      </c>
      <c r="M24" s="2">
        <f>SUM(H24,H27,J29)</f>
        <v>63</v>
      </c>
      <c r="N24" s="30" t="s">
        <v>5</v>
      </c>
      <c r="O24" s="2">
        <f>SUM(J24,J27,H29)</f>
        <v>40</v>
      </c>
      <c r="P24" s="2">
        <f>M24-O24</f>
        <v>23</v>
      </c>
      <c r="Q24" s="2">
        <f>SUM(E24,E27,G29)</f>
        <v>5</v>
      </c>
      <c r="R24" s="2">
        <f>Q24+(P24/100)</f>
        <v>5.23</v>
      </c>
      <c r="S24" s="2">
        <f>RANK(R24,$R$24:$R$27,0)</f>
        <v>2</v>
      </c>
      <c r="U24" s="154"/>
      <c r="Z24" s="157"/>
      <c r="AA24" s="158"/>
    </row>
    <row r="25" spans="1:29">
      <c r="A25" s="28">
        <v>58</v>
      </c>
      <c r="B25" s="5" t="str">
        <f>L25</f>
        <v>Tomáš Patera</v>
      </c>
      <c r="C25" s="27" t="s">
        <v>3</v>
      </c>
      <c r="D25" s="5" t="str">
        <f>L26</f>
        <v>Dominik Flachs</v>
      </c>
      <c r="E25" s="2">
        <v>2</v>
      </c>
      <c r="F25" s="2" t="s">
        <v>5</v>
      </c>
      <c r="G25" s="2">
        <v>0</v>
      </c>
      <c r="H25" s="2">
        <v>22</v>
      </c>
      <c r="I25" s="2" t="s">
        <v>5</v>
      </c>
      <c r="J25" s="2">
        <v>8</v>
      </c>
      <c r="K25" s="31"/>
      <c r="L25" s="23" t="s">
        <v>187</v>
      </c>
      <c r="M25" s="2">
        <f>SUM(H25,J27,H28)</f>
        <v>62</v>
      </c>
      <c r="N25" s="2" t="s">
        <v>5</v>
      </c>
      <c r="O25" s="2">
        <f>SUM(J25,H27,J28)</f>
        <v>31</v>
      </c>
      <c r="P25" s="2">
        <f t="shared" ref="P25:P27" si="6">M25-O25</f>
        <v>31</v>
      </c>
      <c r="Q25" s="2">
        <f>SUM(E25,G27,E28)</f>
        <v>5</v>
      </c>
      <c r="R25" s="2">
        <f t="shared" ref="R25:R27" si="7">Q25+(P25/100)</f>
        <v>5.31</v>
      </c>
      <c r="S25" s="2">
        <f t="shared" ref="S25:S27" si="8">RANK(R25,$R$24:$R$27,0)</f>
        <v>1</v>
      </c>
      <c r="U25" s="190" t="str">
        <f>V28</f>
        <v>Vojtěch Bízek</v>
      </c>
      <c r="V25" s="190"/>
      <c r="Y25" s="190" t="str">
        <f>X31</f>
        <v>Adam Chalupa</v>
      </c>
      <c r="Z25" s="190"/>
      <c r="AA25" s="158"/>
      <c r="AB25" s="189" t="str">
        <f>Z13</f>
        <v>Jan Hora</v>
      </c>
      <c r="AC25" s="190"/>
    </row>
    <row r="26" spans="1:29">
      <c r="A26" s="28">
        <v>113</v>
      </c>
      <c r="B26" s="5" t="str">
        <f>L27</f>
        <v>Štěpán Kovář</v>
      </c>
      <c r="C26" s="27" t="s">
        <v>3</v>
      </c>
      <c r="D26" s="5" t="str">
        <f>L26</f>
        <v>Dominik Flachs</v>
      </c>
      <c r="E26" s="2">
        <v>0</v>
      </c>
      <c r="F26" s="2" t="s">
        <v>5</v>
      </c>
      <c r="G26" s="2">
        <v>2</v>
      </c>
      <c r="H26" s="2">
        <v>6</v>
      </c>
      <c r="I26" s="2" t="s">
        <v>5</v>
      </c>
      <c r="J26" s="2">
        <v>22</v>
      </c>
      <c r="K26" s="31"/>
      <c r="L26" s="74" t="s">
        <v>198</v>
      </c>
      <c r="M26" s="2">
        <f>SUM(J25,J26,H29)</f>
        <v>46</v>
      </c>
      <c r="N26" s="2" t="s">
        <v>5</v>
      </c>
      <c r="O26" s="2">
        <f>SUM(H25,H26,J29)</f>
        <v>50</v>
      </c>
      <c r="P26" s="2">
        <f t="shared" si="6"/>
        <v>-4</v>
      </c>
      <c r="Q26" s="2">
        <f>SUM(G25,G26,E29)</f>
        <v>2</v>
      </c>
      <c r="R26" s="2">
        <f t="shared" si="7"/>
        <v>1.96</v>
      </c>
      <c r="S26" s="2">
        <f t="shared" si="8"/>
        <v>3</v>
      </c>
      <c r="U26" s="184"/>
      <c r="V26" s="184"/>
      <c r="Z26" s="157"/>
      <c r="AA26" s="158"/>
      <c r="AC26" s="159"/>
    </row>
    <row r="27" spans="1:29">
      <c r="A27" s="28">
        <v>114</v>
      </c>
      <c r="B27" s="5" t="str">
        <f>L24</f>
        <v>Vojtěch Bízek</v>
      </c>
      <c r="C27" s="27" t="s">
        <v>3</v>
      </c>
      <c r="D27" s="5" t="str">
        <f>L25</f>
        <v>Tomáš Patera</v>
      </c>
      <c r="E27" s="2">
        <v>1</v>
      </c>
      <c r="F27" s="2" t="s">
        <v>5</v>
      </c>
      <c r="G27" s="2">
        <v>1</v>
      </c>
      <c r="H27" s="2">
        <v>19</v>
      </c>
      <c r="I27" s="2" t="s">
        <v>5</v>
      </c>
      <c r="J27" s="2">
        <v>18</v>
      </c>
      <c r="K27" s="31"/>
      <c r="L27" s="60" t="s">
        <v>199</v>
      </c>
      <c r="M27" s="2">
        <f>SUM(J24,H26,J28)</f>
        <v>16</v>
      </c>
      <c r="N27" s="2" t="s">
        <v>5</v>
      </c>
      <c r="O27" s="2">
        <f>SUM(H24,J26,H28)</f>
        <v>66</v>
      </c>
      <c r="P27" s="2">
        <f t="shared" si="6"/>
        <v>-50</v>
      </c>
      <c r="Q27" s="2">
        <f>SUM(G24,E26,G28)</f>
        <v>0</v>
      </c>
      <c r="R27" s="2">
        <f t="shared" si="7"/>
        <v>-0.5</v>
      </c>
      <c r="S27" s="2">
        <f t="shared" si="8"/>
        <v>4</v>
      </c>
      <c r="U27" s="154"/>
      <c r="Z27" s="157"/>
      <c r="AA27" s="158"/>
      <c r="AC27" s="158"/>
    </row>
    <row r="28" spans="1:29">
      <c r="A28" s="28">
        <v>169</v>
      </c>
      <c r="B28" s="5" t="str">
        <f>L25</f>
        <v>Tomáš Patera</v>
      </c>
      <c r="C28" s="27" t="s">
        <v>3</v>
      </c>
      <c r="D28" s="5" t="str">
        <f>L27</f>
        <v>Štěpán Kovář</v>
      </c>
      <c r="E28" s="2">
        <v>2</v>
      </c>
      <c r="F28" s="2" t="s">
        <v>5</v>
      </c>
      <c r="G28" s="2">
        <v>0</v>
      </c>
      <c r="H28" s="2">
        <v>22</v>
      </c>
      <c r="I28" s="2" t="s">
        <v>5</v>
      </c>
      <c r="J28" s="2">
        <v>4</v>
      </c>
      <c r="K28" s="31"/>
      <c r="L28" s="32"/>
      <c r="M28" s="35">
        <f>SUM(M24:M27)</f>
        <v>187</v>
      </c>
      <c r="N28" s="36">
        <f>M28-O28</f>
        <v>0</v>
      </c>
      <c r="O28" s="35">
        <f>SUM(O24:O27)</f>
        <v>187</v>
      </c>
      <c r="P28" s="30"/>
      <c r="Q28" s="30"/>
      <c r="R28" s="30"/>
      <c r="S28" s="30"/>
      <c r="U28" s="154" t="s">
        <v>30</v>
      </c>
      <c r="V28" s="211" t="str">
        <f>L24</f>
        <v>Vojtěch Bízek</v>
      </c>
      <c r="W28" s="211"/>
      <c r="X28" s="147"/>
      <c r="Y28" s="147"/>
      <c r="Z28" s="155"/>
      <c r="AA28" s="156"/>
      <c r="AC28" s="158"/>
    </row>
    <row r="29" spans="1:29">
      <c r="A29" s="28">
        <v>170</v>
      </c>
      <c r="B29" s="5" t="str">
        <f>L26</f>
        <v>Dominik Flachs</v>
      </c>
      <c r="C29" s="27" t="s">
        <v>3</v>
      </c>
      <c r="D29" s="5" t="str">
        <f>L24</f>
        <v>Vojtěch Bízek</v>
      </c>
      <c r="E29" s="2">
        <v>0</v>
      </c>
      <c r="F29" s="2" t="s">
        <v>5</v>
      </c>
      <c r="G29" s="2">
        <v>2</v>
      </c>
      <c r="H29" s="2">
        <v>16</v>
      </c>
      <c r="I29" s="2" t="s">
        <v>5</v>
      </c>
      <c r="J29" s="2">
        <v>22</v>
      </c>
      <c r="K29" s="31"/>
      <c r="L29" s="32"/>
      <c r="M29" s="30"/>
      <c r="N29" s="30"/>
      <c r="O29" s="30"/>
      <c r="P29" s="30"/>
      <c r="Q29" s="30"/>
      <c r="R29" s="30"/>
      <c r="S29" s="30"/>
      <c r="U29" s="154"/>
      <c r="V29" s="147"/>
      <c r="W29" s="149"/>
      <c r="X29" s="147"/>
      <c r="Y29" s="147"/>
      <c r="Z29" s="155"/>
      <c r="AA29" s="156"/>
      <c r="AC29" s="158"/>
    </row>
    <row r="30" spans="1:29">
      <c r="B30" s="5"/>
      <c r="C30" s="27"/>
      <c r="D30" s="5"/>
      <c r="E30" s="2"/>
      <c r="F30" s="2"/>
      <c r="G30" s="2"/>
      <c r="H30" s="2"/>
      <c r="I30" s="2"/>
      <c r="J30" s="2"/>
      <c r="K30" s="31"/>
      <c r="L30" s="32"/>
      <c r="M30" s="30"/>
      <c r="N30" s="30"/>
      <c r="O30" s="30"/>
      <c r="P30" s="30"/>
      <c r="Q30" s="30"/>
      <c r="R30" s="30"/>
      <c r="S30" s="30"/>
      <c r="U30" s="154"/>
      <c r="V30" s="147"/>
      <c r="W30" s="150"/>
      <c r="X30" s="147"/>
      <c r="Y30" s="147"/>
      <c r="Z30" s="155"/>
      <c r="AA30" s="156"/>
      <c r="AC30" s="158"/>
    </row>
    <row r="31" spans="1:29">
      <c r="B31" s="5"/>
      <c r="C31" s="27"/>
      <c r="D31" s="5"/>
      <c r="E31" s="2"/>
      <c r="F31" s="2"/>
      <c r="G31" s="2"/>
      <c r="H31" s="2"/>
      <c r="I31" s="2"/>
      <c r="J31" s="2"/>
      <c r="K31" s="31"/>
      <c r="L31" s="32"/>
      <c r="M31" s="30"/>
      <c r="N31" s="30"/>
      <c r="O31" s="30"/>
      <c r="P31" s="30"/>
      <c r="Q31" s="30"/>
      <c r="R31" s="30"/>
      <c r="S31" s="30"/>
      <c r="U31" s="154"/>
      <c r="V31" s="147"/>
      <c r="W31" s="150"/>
      <c r="X31" s="214" t="str">
        <f>V34</f>
        <v>Adam Chalupa</v>
      </c>
      <c r="Y31" s="211"/>
      <c r="Z31" s="155"/>
      <c r="AA31" s="156"/>
      <c r="AC31" s="158"/>
    </row>
    <row r="32" spans="1:29">
      <c r="B32" s="5"/>
      <c r="C32" s="27"/>
      <c r="D32" s="5"/>
      <c r="E32" s="2"/>
      <c r="F32" s="2"/>
      <c r="G32" s="2"/>
      <c r="H32" s="2"/>
      <c r="I32" s="2"/>
      <c r="J32" s="2"/>
      <c r="K32" s="31"/>
      <c r="L32" s="33" t="s">
        <v>26</v>
      </c>
      <c r="M32" s="241"/>
      <c r="N32" s="241"/>
      <c r="O32" s="241"/>
      <c r="P32" s="30"/>
      <c r="Q32" s="30"/>
      <c r="R32" s="30"/>
      <c r="S32" s="30"/>
      <c r="U32" s="154"/>
      <c r="V32" s="147"/>
      <c r="W32" s="150"/>
      <c r="X32" s="148" t="s">
        <v>15</v>
      </c>
      <c r="Y32" s="149"/>
      <c r="Z32" s="155"/>
      <c r="AA32" s="156"/>
      <c r="AC32" s="158"/>
    </row>
    <row r="33" spans="1:29">
      <c r="B33" s="5"/>
      <c r="C33" s="27"/>
      <c r="D33" s="5"/>
      <c r="E33" s="2"/>
      <c r="F33" s="2"/>
      <c r="G33" s="2"/>
      <c r="H33" s="2"/>
      <c r="I33" s="2"/>
      <c r="J33" s="2"/>
      <c r="K33" s="31"/>
      <c r="L33" s="2" t="s">
        <v>9</v>
      </c>
      <c r="M33" s="242" t="s">
        <v>10</v>
      </c>
      <c r="N33" s="242"/>
      <c r="O33" s="242"/>
      <c r="P33" s="34" t="s">
        <v>11</v>
      </c>
      <c r="Q33" s="2" t="s">
        <v>12</v>
      </c>
      <c r="R33" s="2" t="s">
        <v>13</v>
      </c>
      <c r="S33" s="2" t="s">
        <v>0</v>
      </c>
      <c r="U33" s="154"/>
      <c r="V33" s="147"/>
      <c r="W33" s="150"/>
      <c r="X33" s="147"/>
      <c r="Y33" s="150"/>
      <c r="Z33" s="155"/>
      <c r="AA33" s="156"/>
      <c r="AC33" s="158"/>
    </row>
    <row r="34" spans="1:29">
      <c r="A34" s="28">
        <v>59</v>
      </c>
      <c r="B34" s="5" t="str">
        <f>L34</f>
        <v>David Slíva</v>
      </c>
      <c r="C34" s="27" t="s">
        <v>3</v>
      </c>
      <c r="D34" s="5" t="str">
        <f>L37</f>
        <v>Vratislav Erhart</v>
      </c>
      <c r="E34" s="2">
        <v>2</v>
      </c>
      <c r="F34" s="2" t="s">
        <v>5</v>
      </c>
      <c r="G34" s="2">
        <v>0</v>
      </c>
      <c r="H34" s="2">
        <v>22</v>
      </c>
      <c r="I34" s="124" t="s">
        <v>5</v>
      </c>
      <c r="J34" s="2">
        <v>9</v>
      </c>
      <c r="K34" s="31"/>
      <c r="L34" s="60" t="s">
        <v>179</v>
      </c>
      <c r="M34" s="2">
        <f>SUM(H34,H37,J39)</f>
        <v>66</v>
      </c>
      <c r="N34" s="30" t="s">
        <v>5</v>
      </c>
      <c r="O34" s="2">
        <f>SUM(J34,J37,H39)</f>
        <v>24</v>
      </c>
      <c r="P34" s="2">
        <f>M34-O34</f>
        <v>42</v>
      </c>
      <c r="Q34" s="2">
        <f>SUM(E34,E37,G39)</f>
        <v>6</v>
      </c>
      <c r="R34" s="2">
        <f>Q34+(P34/100)</f>
        <v>6.42</v>
      </c>
      <c r="S34" s="2">
        <f>RANK(R34,$R$34:$R$37,0)</f>
        <v>1</v>
      </c>
      <c r="U34" s="154" t="s">
        <v>39</v>
      </c>
      <c r="V34" s="211" t="str">
        <f>L45</f>
        <v>Adam Chalupa</v>
      </c>
      <c r="W34" s="212"/>
      <c r="X34" s="147"/>
      <c r="Y34" s="150"/>
      <c r="Z34" s="155"/>
      <c r="AA34" s="156"/>
      <c r="AC34" s="158"/>
    </row>
    <row r="35" spans="1:29">
      <c r="A35" s="28">
        <v>60</v>
      </c>
      <c r="B35" s="5" t="str">
        <f>L35</f>
        <v>Daniel Fürst</v>
      </c>
      <c r="C35" s="27" t="s">
        <v>3</v>
      </c>
      <c r="D35" s="5" t="str">
        <f>L36</f>
        <v>Patrik Jareš</v>
      </c>
      <c r="E35" s="2">
        <v>2</v>
      </c>
      <c r="F35" s="2" t="s">
        <v>5</v>
      </c>
      <c r="G35" s="2">
        <v>0</v>
      </c>
      <c r="H35" s="2">
        <v>22</v>
      </c>
      <c r="I35" s="2" t="s">
        <v>5</v>
      </c>
      <c r="J35" s="2">
        <v>7</v>
      </c>
      <c r="K35" s="31"/>
      <c r="L35" s="23" t="s">
        <v>188</v>
      </c>
      <c r="M35" s="2">
        <f>SUM(H35,J37,H38)</f>
        <v>50</v>
      </c>
      <c r="N35" s="2" t="s">
        <v>5</v>
      </c>
      <c r="O35" s="2">
        <f>SUM(J35,H37,J38)</f>
        <v>48</v>
      </c>
      <c r="P35" s="2">
        <f t="shared" ref="P35:P37" si="9">M35-O35</f>
        <v>2</v>
      </c>
      <c r="Q35" s="2">
        <f>SUM(E35,G37,E38)</f>
        <v>3</v>
      </c>
      <c r="R35" s="2">
        <f t="shared" ref="R35:R36" si="10">Q35+(P35/100)</f>
        <v>3.02</v>
      </c>
      <c r="S35" s="2">
        <f t="shared" ref="S35:S37" si="11">RANK(R35,$R$34:$R$37,0)</f>
        <v>3</v>
      </c>
      <c r="U35" s="154"/>
      <c r="V35" s="147" t="s">
        <v>15</v>
      </c>
      <c r="W35" s="152"/>
      <c r="X35" s="151"/>
      <c r="Y35" s="150"/>
      <c r="Z35" s="155"/>
      <c r="AA35" s="156"/>
      <c r="AC35" s="158"/>
    </row>
    <row r="36" spans="1:29">
      <c r="A36" s="28">
        <v>115</v>
      </c>
      <c r="B36" s="5" t="str">
        <f>L37</f>
        <v>Vratislav Erhart</v>
      </c>
      <c r="C36" s="27" t="s">
        <v>3</v>
      </c>
      <c r="D36" s="5" t="str">
        <f>L36</f>
        <v>Patrik Jareš</v>
      </c>
      <c r="E36" s="2">
        <v>2</v>
      </c>
      <c r="F36" s="2" t="s">
        <v>5</v>
      </c>
      <c r="G36" s="2">
        <v>0</v>
      </c>
      <c r="H36" s="2">
        <v>22</v>
      </c>
      <c r="I36" s="2" t="s">
        <v>5</v>
      </c>
      <c r="J36" s="2">
        <v>10</v>
      </c>
      <c r="K36" s="31"/>
      <c r="L36" s="23" t="s">
        <v>196</v>
      </c>
      <c r="M36" s="2">
        <f>SUM(J35,J36,H39)</f>
        <v>20</v>
      </c>
      <c r="N36" s="2" t="s">
        <v>5</v>
      </c>
      <c r="O36" s="2">
        <f>SUM(H35,H36,J39)</f>
        <v>66</v>
      </c>
      <c r="P36" s="2">
        <f t="shared" si="9"/>
        <v>-46</v>
      </c>
      <c r="Q36" s="2">
        <f>SUM(G35,G36,E39)</f>
        <v>0</v>
      </c>
      <c r="R36" s="2">
        <f t="shared" si="10"/>
        <v>-0.46</v>
      </c>
      <c r="S36" s="2">
        <f t="shared" si="11"/>
        <v>4</v>
      </c>
      <c r="U36" s="154"/>
      <c r="V36" s="147"/>
      <c r="W36" s="151"/>
      <c r="X36" s="151"/>
      <c r="Y36" s="150"/>
      <c r="Z36" s="155"/>
      <c r="AA36" s="156"/>
      <c r="AC36" s="158"/>
    </row>
    <row r="37" spans="1:29">
      <c r="A37" s="28">
        <v>116</v>
      </c>
      <c r="B37" s="5" t="str">
        <f>L34</f>
        <v>David Slíva</v>
      </c>
      <c r="C37" s="27" t="s">
        <v>3</v>
      </c>
      <c r="D37" s="5" t="str">
        <f>L35</f>
        <v>Daniel Fürst</v>
      </c>
      <c r="E37" s="2">
        <v>2</v>
      </c>
      <c r="F37" s="2" t="s">
        <v>5</v>
      </c>
      <c r="G37" s="2">
        <v>0</v>
      </c>
      <c r="H37" s="2">
        <v>22</v>
      </c>
      <c r="I37" s="2" t="s">
        <v>5</v>
      </c>
      <c r="J37" s="2">
        <v>12</v>
      </c>
      <c r="K37" s="31"/>
      <c r="L37" s="67" t="s">
        <v>197</v>
      </c>
      <c r="M37" s="2">
        <f>SUM(J34,H36,J38)</f>
        <v>50</v>
      </c>
      <c r="N37" s="2" t="s">
        <v>5</v>
      </c>
      <c r="O37" s="2">
        <f>SUM(H34,J36,H38)</f>
        <v>48</v>
      </c>
      <c r="P37" s="2">
        <f t="shared" si="9"/>
        <v>2</v>
      </c>
      <c r="Q37" s="2">
        <f>SUM(G34,E36,G38)</f>
        <v>3</v>
      </c>
      <c r="R37" s="2">
        <f>Q37+(P37/100)+0.01</f>
        <v>3.03</v>
      </c>
      <c r="S37" s="2">
        <f t="shared" si="11"/>
        <v>2</v>
      </c>
      <c r="U37" s="213"/>
      <c r="V37" s="213"/>
      <c r="W37" s="215"/>
      <c r="X37" s="215"/>
      <c r="Y37" s="150"/>
      <c r="Z37" s="208" t="str">
        <f>X43</f>
        <v>David Slíva</v>
      </c>
      <c r="AA37" s="209"/>
      <c r="AC37" s="158"/>
    </row>
    <row r="38" spans="1:29">
      <c r="A38" s="28">
        <v>171</v>
      </c>
      <c r="B38" s="5" t="str">
        <f>L35</f>
        <v>Daniel Fürst</v>
      </c>
      <c r="C38" s="27" t="s">
        <v>3</v>
      </c>
      <c r="D38" s="5" t="str">
        <f>L37</f>
        <v>Vratislav Erhart</v>
      </c>
      <c r="E38" s="2">
        <v>1</v>
      </c>
      <c r="F38" s="2" t="s">
        <v>5</v>
      </c>
      <c r="G38" s="2">
        <v>1</v>
      </c>
      <c r="H38" s="2">
        <v>16</v>
      </c>
      <c r="I38" s="2" t="s">
        <v>5</v>
      </c>
      <c r="J38" s="2">
        <v>19</v>
      </c>
      <c r="K38" s="31"/>
      <c r="L38" s="32"/>
      <c r="M38" s="35">
        <f>SUM(M34:M37)</f>
        <v>186</v>
      </c>
      <c r="N38" s="36">
        <f>M38-O38</f>
        <v>0</v>
      </c>
      <c r="O38" s="35">
        <f>SUM(O34:O37)</f>
        <v>186</v>
      </c>
      <c r="P38" s="30"/>
      <c r="Q38" s="30"/>
      <c r="R38" s="30"/>
      <c r="S38" s="30"/>
      <c r="U38" s="213"/>
      <c r="V38" s="213"/>
      <c r="W38" s="210"/>
      <c r="X38" s="210"/>
      <c r="Y38" s="150"/>
      <c r="Z38" s="192"/>
      <c r="AA38" s="207"/>
      <c r="AC38" s="158"/>
    </row>
    <row r="39" spans="1:29">
      <c r="A39" s="28">
        <v>172</v>
      </c>
      <c r="B39" s="5" t="str">
        <f>L36</f>
        <v>Patrik Jareš</v>
      </c>
      <c r="C39" s="27" t="s">
        <v>3</v>
      </c>
      <c r="D39" s="5" t="str">
        <f>L34</f>
        <v>David Slíva</v>
      </c>
      <c r="E39" s="2">
        <v>0</v>
      </c>
      <c r="F39" s="2" t="s">
        <v>5</v>
      </c>
      <c r="G39" s="2">
        <v>2</v>
      </c>
      <c r="H39" s="2">
        <v>3</v>
      </c>
      <c r="I39" s="2" t="s">
        <v>5</v>
      </c>
      <c r="J39" s="2">
        <v>22</v>
      </c>
      <c r="K39" s="31"/>
      <c r="L39" s="32"/>
      <c r="M39" s="30"/>
      <c r="N39" s="30"/>
      <c r="O39" s="30"/>
      <c r="P39" s="30"/>
      <c r="Q39" s="30"/>
      <c r="R39" s="30"/>
      <c r="S39" s="30"/>
      <c r="U39" s="154"/>
      <c r="V39" s="147"/>
      <c r="W39" s="147"/>
      <c r="X39" s="147"/>
      <c r="Y39" s="150"/>
      <c r="Z39" s="153"/>
      <c r="AA39" s="153"/>
      <c r="AC39" s="158"/>
    </row>
    <row r="40" spans="1:29">
      <c r="B40" s="5"/>
      <c r="C40" s="27"/>
      <c r="D40" s="5"/>
      <c r="E40" s="2"/>
      <c r="F40" s="2"/>
      <c r="G40" s="2"/>
      <c r="H40" s="2"/>
      <c r="I40" s="2"/>
      <c r="J40" s="2"/>
      <c r="K40" s="31"/>
      <c r="L40" s="32"/>
      <c r="M40" s="30"/>
      <c r="N40" s="30"/>
      <c r="O40" s="30"/>
      <c r="P40" s="30"/>
      <c r="Q40" s="30"/>
      <c r="R40" s="30"/>
      <c r="S40" s="30"/>
      <c r="U40" s="154" t="s">
        <v>17</v>
      </c>
      <c r="V40" s="211" t="str">
        <f>L14</f>
        <v>Michal Forejt</v>
      </c>
      <c r="W40" s="211"/>
      <c r="X40" s="147"/>
      <c r="Y40" s="150"/>
      <c r="Z40" s="153"/>
      <c r="AA40" s="153"/>
      <c r="AC40" s="158"/>
    </row>
    <row r="41" spans="1:29">
      <c r="B41" s="5"/>
      <c r="C41" s="27"/>
      <c r="D41" s="5"/>
      <c r="E41" s="2"/>
      <c r="F41" s="2"/>
      <c r="G41" s="2"/>
      <c r="H41" s="2"/>
      <c r="I41" s="2"/>
      <c r="J41" s="2"/>
      <c r="K41" s="31"/>
      <c r="L41" s="32"/>
      <c r="M41" s="30"/>
      <c r="N41" s="30"/>
      <c r="O41" s="30"/>
      <c r="P41" s="30"/>
      <c r="Q41" s="30"/>
      <c r="R41" s="30"/>
      <c r="S41" s="30"/>
      <c r="U41" s="154"/>
      <c r="V41" s="147" t="s">
        <v>15</v>
      </c>
      <c r="W41" s="149"/>
      <c r="X41" s="147"/>
      <c r="Y41" s="150"/>
      <c r="Z41" s="153"/>
      <c r="AA41" s="153"/>
      <c r="AC41" s="158"/>
    </row>
    <row r="42" spans="1:29">
      <c r="B42" s="5"/>
      <c r="C42" s="27"/>
      <c r="D42" s="5"/>
      <c r="E42" s="2"/>
      <c r="F42" s="2"/>
      <c r="G42" s="2"/>
      <c r="H42" s="2"/>
      <c r="I42" s="2"/>
      <c r="J42" s="2"/>
      <c r="K42" s="31"/>
      <c r="L42" s="33" t="s">
        <v>27</v>
      </c>
      <c r="M42" s="241"/>
      <c r="N42" s="241"/>
      <c r="O42" s="241"/>
      <c r="P42" s="30"/>
      <c r="Q42" s="30"/>
      <c r="R42" s="30"/>
      <c r="S42" s="30"/>
      <c r="U42" s="154"/>
      <c r="V42" s="147"/>
      <c r="W42" s="150"/>
      <c r="X42" s="147"/>
      <c r="Y42" s="150"/>
      <c r="Z42" s="153"/>
      <c r="AA42" s="153"/>
      <c r="AC42" s="158"/>
    </row>
    <row r="43" spans="1:29">
      <c r="B43" s="5"/>
      <c r="C43" s="27"/>
      <c r="D43" s="5"/>
      <c r="E43" s="2"/>
      <c r="F43" s="2"/>
      <c r="G43" s="2"/>
      <c r="H43" s="2"/>
      <c r="I43" s="2"/>
      <c r="J43" s="2"/>
      <c r="K43" s="31"/>
      <c r="L43" s="2" t="s">
        <v>9</v>
      </c>
      <c r="M43" s="242" t="s">
        <v>10</v>
      </c>
      <c r="N43" s="242"/>
      <c r="O43" s="242"/>
      <c r="P43" s="34" t="s">
        <v>11</v>
      </c>
      <c r="Q43" s="2" t="s">
        <v>12</v>
      </c>
      <c r="R43" s="2" t="s">
        <v>13</v>
      </c>
      <c r="S43" s="2" t="s">
        <v>0</v>
      </c>
      <c r="U43" s="154"/>
      <c r="V43" s="147"/>
      <c r="W43" s="150"/>
      <c r="X43" s="208" t="str">
        <f>V46</f>
        <v>David Slíva</v>
      </c>
      <c r="Y43" s="209"/>
      <c r="Z43" s="153"/>
      <c r="AA43" s="153"/>
      <c r="AC43" s="158"/>
    </row>
    <row r="44" spans="1:29">
      <c r="A44" s="28">
        <v>61</v>
      </c>
      <c r="B44" s="5" t="str">
        <f>L44</f>
        <v>Radek Janošov</v>
      </c>
      <c r="C44" s="27" t="s">
        <v>3</v>
      </c>
      <c r="D44" s="5" t="str">
        <f>L47</f>
        <v>Adam Chomát</v>
      </c>
      <c r="E44" s="2">
        <v>2</v>
      </c>
      <c r="F44" s="2" t="s">
        <v>5</v>
      </c>
      <c r="G44" s="2">
        <v>0</v>
      </c>
      <c r="H44" s="2">
        <v>22</v>
      </c>
      <c r="I44" s="2" t="s">
        <v>5</v>
      </c>
      <c r="J44" s="2">
        <v>13</v>
      </c>
      <c r="K44" s="31"/>
      <c r="L44" s="60" t="s">
        <v>180</v>
      </c>
      <c r="M44" s="2">
        <f>SUM(H44,H47,J49)</f>
        <v>47</v>
      </c>
      <c r="N44" s="30" t="s">
        <v>5</v>
      </c>
      <c r="O44" s="2">
        <f>SUM(J44,J47,H49)</f>
        <v>55</v>
      </c>
      <c r="P44" s="2">
        <f>M44-O44</f>
        <v>-8</v>
      </c>
      <c r="Q44" s="2">
        <f>SUM(E44,E47,G49)</f>
        <v>3</v>
      </c>
      <c r="R44" s="2">
        <f>Q44+(P44/100)</f>
        <v>2.92</v>
      </c>
      <c r="S44" s="2">
        <f>RANK(R44,$R$44:$R$47,0)</f>
        <v>3</v>
      </c>
      <c r="U44" s="154"/>
      <c r="V44" s="147"/>
      <c r="W44" s="150"/>
      <c r="X44" s="148" t="s">
        <v>15</v>
      </c>
      <c r="Y44" s="152"/>
      <c r="Z44" s="153"/>
      <c r="AA44" s="153"/>
      <c r="AC44" s="158"/>
    </row>
    <row r="45" spans="1:29">
      <c r="A45" s="28">
        <v>62</v>
      </c>
      <c r="B45" s="5" t="str">
        <f>L45</f>
        <v>Adam Chalupa</v>
      </c>
      <c r="C45" s="27" t="s">
        <v>3</v>
      </c>
      <c r="D45" s="5" t="str">
        <f>L46</f>
        <v>Kryštof Volf</v>
      </c>
      <c r="E45" s="2">
        <v>2</v>
      </c>
      <c r="F45" s="2" t="s">
        <v>5</v>
      </c>
      <c r="G45" s="2">
        <v>0</v>
      </c>
      <c r="H45" s="2">
        <v>22</v>
      </c>
      <c r="I45" s="2" t="s">
        <v>5</v>
      </c>
      <c r="J45" s="2">
        <v>10</v>
      </c>
      <c r="K45" s="31"/>
      <c r="L45" s="59" t="s">
        <v>189</v>
      </c>
      <c r="M45" s="2">
        <f>SUM(H45,J47,H48)</f>
        <v>66</v>
      </c>
      <c r="N45" s="2" t="s">
        <v>5</v>
      </c>
      <c r="O45" s="2">
        <f>SUM(J45,H47,J48)</f>
        <v>24</v>
      </c>
      <c r="P45" s="2">
        <f t="shared" ref="P45:P47" si="12">M45-O45</f>
        <v>42</v>
      </c>
      <c r="Q45" s="2">
        <f>SUM(E45,G47,E48)</f>
        <v>6</v>
      </c>
      <c r="R45" s="2">
        <f t="shared" ref="R45:R47" si="13">Q45+(P45/100)</f>
        <v>6.42</v>
      </c>
      <c r="S45" s="2">
        <f t="shared" ref="S45:S47" si="14">RANK(R45,$R$44:$R$47,0)</f>
        <v>1</v>
      </c>
      <c r="U45" s="154"/>
      <c r="V45" s="147"/>
      <c r="W45" s="150"/>
      <c r="X45" s="147"/>
      <c r="Y45" s="151"/>
      <c r="Z45" s="153"/>
      <c r="AA45" s="153"/>
      <c r="AC45" s="158"/>
    </row>
    <row r="46" spans="1:29">
      <c r="A46" s="28">
        <v>117</v>
      </c>
      <c r="B46" s="5" t="str">
        <f>L47</f>
        <v>Adam Chomát</v>
      </c>
      <c r="C46" s="27" t="s">
        <v>3</v>
      </c>
      <c r="D46" s="5" t="str">
        <f>L46</f>
        <v>Kryštof Volf</v>
      </c>
      <c r="E46" s="2">
        <v>0</v>
      </c>
      <c r="F46" s="2" t="s">
        <v>5</v>
      </c>
      <c r="G46" s="2">
        <v>2</v>
      </c>
      <c r="H46" s="2">
        <v>9</v>
      </c>
      <c r="I46" s="2" t="s">
        <v>5</v>
      </c>
      <c r="J46" s="2">
        <v>22</v>
      </c>
      <c r="K46" s="31"/>
      <c r="L46" s="60" t="s">
        <v>194</v>
      </c>
      <c r="M46" s="2">
        <f>SUM(J45,J46,H49)</f>
        <v>52</v>
      </c>
      <c r="N46" s="2" t="s">
        <v>5</v>
      </c>
      <c r="O46" s="2">
        <f>SUM(H45,H46,J49)</f>
        <v>51</v>
      </c>
      <c r="P46" s="2">
        <f t="shared" si="12"/>
        <v>1</v>
      </c>
      <c r="Q46" s="2">
        <f>SUM(G45,G46,E49)</f>
        <v>3</v>
      </c>
      <c r="R46" s="2">
        <f t="shared" si="13"/>
        <v>3.01</v>
      </c>
      <c r="S46" s="2">
        <f t="shared" si="14"/>
        <v>2</v>
      </c>
      <c r="U46" s="154" t="s">
        <v>36</v>
      </c>
      <c r="V46" s="211" t="str">
        <f>L34</f>
        <v>David Slíva</v>
      </c>
      <c r="W46" s="212"/>
      <c r="X46" s="147"/>
      <c r="Y46" s="147"/>
      <c r="Z46" s="153"/>
      <c r="AA46" s="153"/>
      <c r="AC46" s="158"/>
    </row>
    <row r="47" spans="1:29">
      <c r="A47" s="28">
        <v>118</v>
      </c>
      <c r="B47" s="5" t="str">
        <f>L44</f>
        <v>Radek Janošov</v>
      </c>
      <c r="C47" s="27" t="s">
        <v>3</v>
      </c>
      <c r="D47" s="5" t="str">
        <f>L45</f>
        <v>Adam Chalupa</v>
      </c>
      <c r="E47" s="2">
        <v>0</v>
      </c>
      <c r="F47" s="2" t="s">
        <v>5</v>
      </c>
      <c r="G47" s="2">
        <v>2</v>
      </c>
      <c r="H47" s="2">
        <v>5</v>
      </c>
      <c r="I47" s="2" t="s">
        <v>5</v>
      </c>
      <c r="J47" s="2">
        <v>22</v>
      </c>
      <c r="K47" s="31"/>
      <c r="L47" s="60" t="s">
        <v>195</v>
      </c>
      <c r="M47" s="2">
        <f>SUM(J44,H46,J48)</f>
        <v>31</v>
      </c>
      <c r="N47" s="2" t="s">
        <v>5</v>
      </c>
      <c r="O47" s="2">
        <f>SUM(H44,J46,H48)</f>
        <v>66</v>
      </c>
      <c r="P47" s="2">
        <f t="shared" si="12"/>
        <v>-35</v>
      </c>
      <c r="Q47" s="2">
        <f>SUM(G44,E46,G48)</f>
        <v>0</v>
      </c>
      <c r="R47" s="2">
        <f t="shared" si="13"/>
        <v>-0.35</v>
      </c>
      <c r="S47" s="2">
        <f t="shared" si="14"/>
        <v>4</v>
      </c>
      <c r="U47" s="154"/>
      <c r="AC47" s="158"/>
    </row>
    <row r="48" spans="1:29">
      <c r="A48" s="28">
        <v>173</v>
      </c>
      <c r="B48" s="5" t="str">
        <f>L45</f>
        <v>Adam Chalupa</v>
      </c>
      <c r="C48" s="27" t="s">
        <v>3</v>
      </c>
      <c r="D48" s="5" t="str">
        <f>L47</f>
        <v>Adam Chomát</v>
      </c>
      <c r="E48" s="2">
        <v>2</v>
      </c>
      <c r="F48" s="2" t="s">
        <v>5</v>
      </c>
      <c r="G48" s="2">
        <v>0</v>
      </c>
      <c r="H48" s="2">
        <v>22</v>
      </c>
      <c r="I48" s="2" t="s">
        <v>5</v>
      </c>
      <c r="J48" s="2">
        <v>9</v>
      </c>
      <c r="K48" s="31"/>
      <c r="L48" s="32"/>
      <c r="M48" s="35">
        <f>SUM(M44:M47)</f>
        <v>196</v>
      </c>
      <c r="N48" s="36">
        <f>M48-O48</f>
        <v>0</v>
      </c>
      <c r="O48" s="35">
        <f>SUM(O44:O47)</f>
        <v>196</v>
      </c>
      <c r="P48" s="30"/>
      <c r="Q48" s="30"/>
      <c r="R48" s="30"/>
      <c r="S48" s="30"/>
      <c r="U48" s="154"/>
      <c r="AC48" s="158"/>
    </row>
    <row r="49" spans="1:31">
      <c r="A49" s="28">
        <v>174</v>
      </c>
      <c r="B49" s="5" t="str">
        <f>L46</f>
        <v>Kryštof Volf</v>
      </c>
      <c r="C49" s="27" t="s">
        <v>3</v>
      </c>
      <c r="D49" s="5" t="str">
        <f>L44</f>
        <v>Radek Janošov</v>
      </c>
      <c r="E49" s="2">
        <v>1</v>
      </c>
      <c r="F49" s="2" t="s">
        <v>5</v>
      </c>
      <c r="G49" s="2">
        <v>1</v>
      </c>
      <c r="H49" s="2">
        <v>20</v>
      </c>
      <c r="I49" s="2" t="s">
        <v>5</v>
      </c>
      <c r="J49" s="2">
        <v>20</v>
      </c>
      <c r="K49" s="31"/>
      <c r="L49" s="32"/>
      <c r="M49" s="30"/>
      <c r="N49" s="30"/>
      <c r="O49" s="30"/>
      <c r="P49" s="30"/>
      <c r="Q49" s="30"/>
      <c r="R49" s="30"/>
      <c r="S49" s="30"/>
      <c r="U49" s="213" t="str">
        <f>V40</f>
        <v>Michal Forejt</v>
      </c>
      <c r="V49" s="213"/>
      <c r="AA49" s="190" t="str">
        <f>Z37</f>
        <v>David Slíva</v>
      </c>
      <c r="AB49" s="190"/>
      <c r="AC49" s="158"/>
      <c r="AD49" s="189" t="str">
        <f>AB25</f>
        <v>Jan Hora</v>
      </c>
      <c r="AE49" s="190"/>
    </row>
    <row r="50" spans="1:31">
      <c r="B50" s="5"/>
      <c r="C50" s="27"/>
      <c r="D50" s="5"/>
      <c r="E50" s="2"/>
      <c r="F50" s="2"/>
      <c r="G50" s="2"/>
      <c r="H50" s="2"/>
      <c r="I50" s="2"/>
      <c r="J50" s="2"/>
      <c r="K50" s="31"/>
      <c r="L50" s="32"/>
      <c r="M50" s="30"/>
      <c r="N50" s="30"/>
      <c r="O50" s="30"/>
      <c r="P50" s="30"/>
      <c r="Q50" s="30"/>
      <c r="R50" s="30"/>
      <c r="S50" s="30"/>
      <c r="U50" s="184"/>
      <c r="V50" s="184"/>
      <c r="AA50" s="184" t="s">
        <v>50</v>
      </c>
      <c r="AB50" s="184"/>
      <c r="AC50" s="158"/>
      <c r="AD50" s="183" t="s">
        <v>24</v>
      </c>
      <c r="AE50" s="184"/>
    </row>
    <row r="51" spans="1:31">
      <c r="B51" s="5"/>
      <c r="C51" s="27"/>
      <c r="D51" s="5"/>
      <c r="E51" s="2"/>
      <c r="F51" s="2"/>
      <c r="G51" s="2"/>
      <c r="H51" s="2"/>
      <c r="I51" s="2"/>
      <c r="J51" s="2"/>
      <c r="K51" s="31"/>
      <c r="L51" s="32"/>
      <c r="M51" s="30"/>
      <c r="N51" s="30"/>
      <c r="O51" s="30"/>
      <c r="P51" s="30"/>
      <c r="Q51" s="30"/>
      <c r="R51" s="30"/>
      <c r="S51" s="30"/>
      <c r="U51" s="154"/>
      <c r="AC51" s="158"/>
    </row>
    <row r="52" spans="1:31">
      <c r="B52" s="5"/>
      <c r="C52" s="27"/>
      <c r="D52" s="5"/>
      <c r="E52" s="2"/>
      <c r="F52" s="2"/>
      <c r="G52" s="2"/>
      <c r="H52" s="2"/>
      <c r="I52" s="2"/>
      <c r="J52" s="2"/>
      <c r="K52" s="31"/>
      <c r="L52" s="33" t="s">
        <v>28</v>
      </c>
      <c r="M52" s="241"/>
      <c r="N52" s="241"/>
      <c r="O52" s="241"/>
      <c r="P52" s="30"/>
      <c r="Q52" s="30"/>
      <c r="R52" s="30"/>
      <c r="S52" s="30"/>
      <c r="U52" s="154"/>
      <c r="AC52" s="158"/>
    </row>
    <row r="53" spans="1:31">
      <c r="B53" s="5"/>
      <c r="C53" s="27"/>
      <c r="D53" s="5"/>
      <c r="E53" s="2"/>
      <c r="F53" s="2"/>
      <c r="G53" s="2"/>
      <c r="H53" s="2"/>
      <c r="I53" s="2"/>
      <c r="J53" s="2"/>
      <c r="K53" s="31"/>
      <c r="L53" s="2" t="s">
        <v>9</v>
      </c>
      <c r="M53" s="242" t="s">
        <v>10</v>
      </c>
      <c r="N53" s="242"/>
      <c r="O53" s="242"/>
      <c r="P53" s="34" t="s">
        <v>11</v>
      </c>
      <c r="Q53" s="2" t="s">
        <v>12</v>
      </c>
      <c r="R53" s="2" t="s">
        <v>13</v>
      </c>
      <c r="S53" s="2" t="s">
        <v>0</v>
      </c>
      <c r="U53" s="162" t="s">
        <v>31</v>
      </c>
      <c r="V53" s="211" t="str">
        <f>L25</f>
        <v>Tomáš Patera</v>
      </c>
      <c r="W53" s="211"/>
      <c r="X53" s="147"/>
      <c r="Y53" s="147"/>
      <c r="Z53" s="153"/>
      <c r="AA53" s="153"/>
      <c r="AC53" s="158"/>
    </row>
    <row r="54" spans="1:31">
      <c r="A54" s="28">
        <v>63</v>
      </c>
      <c r="B54" s="5" t="str">
        <f>L54</f>
        <v>Pavel Kokoř</v>
      </c>
      <c r="C54" s="27" t="s">
        <v>3</v>
      </c>
      <c r="D54" s="5" t="str">
        <f>L57</f>
        <v>Matyáš Venhuda</v>
      </c>
      <c r="E54" s="2">
        <v>1</v>
      </c>
      <c r="F54" s="2" t="s">
        <v>5</v>
      </c>
      <c r="G54" s="2">
        <v>1</v>
      </c>
      <c r="H54" s="2">
        <v>19</v>
      </c>
      <c r="I54" s="2" t="s">
        <v>5</v>
      </c>
      <c r="J54" s="2">
        <v>18</v>
      </c>
      <c r="K54" s="31"/>
      <c r="L54" s="60" t="s">
        <v>181</v>
      </c>
      <c r="M54" s="2">
        <f>SUM(H54,H57,J59)</f>
        <v>63</v>
      </c>
      <c r="N54" s="30" t="s">
        <v>5</v>
      </c>
      <c r="O54" s="2">
        <f>SUM(J54,J57,H59)</f>
        <v>36</v>
      </c>
      <c r="P54" s="2">
        <f>M54-O54</f>
        <v>27</v>
      </c>
      <c r="Q54" s="2">
        <f>SUM(E54,E57,G59)</f>
        <v>5</v>
      </c>
      <c r="R54" s="2">
        <f>Q54+(P54/100)</f>
        <v>5.27</v>
      </c>
      <c r="S54" s="2">
        <f>RANK(R54,$R$54:$R$57,0)</f>
        <v>1</v>
      </c>
      <c r="U54" s="154"/>
      <c r="V54" s="147" t="s">
        <v>15</v>
      </c>
      <c r="W54" s="149"/>
      <c r="X54" s="147"/>
      <c r="Y54" s="147"/>
      <c r="Z54" s="153"/>
      <c r="AA54" s="153"/>
      <c r="AC54" s="158"/>
    </row>
    <row r="55" spans="1:31">
      <c r="A55" s="28">
        <v>64</v>
      </c>
      <c r="B55" s="5" t="str">
        <f>L55</f>
        <v>Jan Mátl</v>
      </c>
      <c r="C55" s="27" t="s">
        <v>3</v>
      </c>
      <c r="D55" s="5" t="str">
        <f>L56</f>
        <v>Vilém Vítek</v>
      </c>
      <c r="E55" s="2">
        <v>2</v>
      </c>
      <c r="F55" s="2" t="s">
        <v>5</v>
      </c>
      <c r="G55" s="2">
        <v>0</v>
      </c>
      <c r="H55" s="2">
        <v>22</v>
      </c>
      <c r="I55" s="2" t="s">
        <v>5</v>
      </c>
      <c r="J55" s="2">
        <v>9</v>
      </c>
      <c r="K55" s="31"/>
      <c r="L55" s="74" t="s">
        <v>184</v>
      </c>
      <c r="M55" s="2">
        <f>SUM(H55,J57,H58)</f>
        <v>46</v>
      </c>
      <c r="N55" s="2" t="s">
        <v>5</v>
      </c>
      <c r="O55" s="2">
        <f>SUM(J55,H57,J58)</f>
        <v>53</v>
      </c>
      <c r="P55" s="2">
        <f t="shared" ref="P55:P57" si="15">M55-O55</f>
        <v>-7</v>
      </c>
      <c r="Q55" s="2">
        <f>SUM(E55,G57,E58)</f>
        <v>2</v>
      </c>
      <c r="R55" s="2">
        <f t="shared" ref="R55:R57" si="16">Q55+(P55/100)</f>
        <v>1.93</v>
      </c>
      <c r="S55" s="2">
        <f>RANK(R55,$R$54:$R$57,0)</f>
        <v>3</v>
      </c>
      <c r="U55" s="154"/>
      <c r="V55" s="147"/>
      <c r="W55" s="150"/>
      <c r="X55" s="147"/>
      <c r="Y55" s="147"/>
      <c r="Z55" s="153"/>
      <c r="AA55" s="153"/>
      <c r="AC55" s="158"/>
    </row>
    <row r="56" spans="1:31">
      <c r="A56" s="28">
        <v>119</v>
      </c>
      <c r="B56" s="5" t="str">
        <f>L57</f>
        <v>Matyáš Venhuda</v>
      </c>
      <c r="C56" s="27" t="s">
        <v>3</v>
      </c>
      <c r="D56" s="5" t="str">
        <f>L56</f>
        <v>Vilém Vítek</v>
      </c>
      <c r="E56" s="2">
        <v>2</v>
      </c>
      <c r="F56" s="2" t="s">
        <v>5</v>
      </c>
      <c r="G56" s="2">
        <v>0</v>
      </c>
      <c r="H56" s="2">
        <v>22</v>
      </c>
      <c r="I56" s="2" t="s">
        <v>5</v>
      </c>
      <c r="J56" s="2">
        <v>6</v>
      </c>
      <c r="K56" s="31"/>
      <c r="L56" s="26" t="s">
        <v>192</v>
      </c>
      <c r="M56" s="2">
        <f>SUM(J55,J56,H59)</f>
        <v>21</v>
      </c>
      <c r="N56" s="2" t="s">
        <v>5</v>
      </c>
      <c r="O56" s="2">
        <f>SUM(H55,H56,J59)</f>
        <v>66</v>
      </c>
      <c r="P56" s="2">
        <f t="shared" si="15"/>
        <v>-45</v>
      </c>
      <c r="Q56" s="2">
        <f>SUM(G55,G56,E59)</f>
        <v>0</v>
      </c>
      <c r="R56" s="2">
        <f t="shared" si="16"/>
        <v>-0.45</v>
      </c>
      <c r="S56" s="2">
        <f t="shared" ref="S56:S57" si="17">RANK(R56,$R$54:$R$57,0)</f>
        <v>4</v>
      </c>
      <c r="U56" s="154"/>
      <c r="V56" s="147"/>
      <c r="W56" s="150"/>
      <c r="X56" s="214" t="str">
        <f>V53</f>
        <v>Tomáš Patera</v>
      </c>
      <c r="Y56" s="211"/>
      <c r="Z56" s="153"/>
      <c r="AA56" s="153"/>
      <c r="AC56" s="158"/>
    </row>
    <row r="57" spans="1:31">
      <c r="A57" s="28">
        <v>120</v>
      </c>
      <c r="B57" s="5" t="str">
        <f>L54</f>
        <v>Pavel Kokoř</v>
      </c>
      <c r="C57" s="27" t="s">
        <v>3</v>
      </c>
      <c r="D57" s="5" t="str">
        <f>L55</f>
        <v>Jan Mátl</v>
      </c>
      <c r="E57" s="2">
        <v>2</v>
      </c>
      <c r="F57" s="2" t="s">
        <v>5</v>
      </c>
      <c r="G57" s="2">
        <v>0</v>
      </c>
      <c r="H57" s="2">
        <v>22</v>
      </c>
      <c r="I57" s="2" t="s">
        <v>5</v>
      </c>
      <c r="J57" s="2">
        <v>12</v>
      </c>
      <c r="K57" s="31"/>
      <c r="L57" s="59" t="s">
        <v>193</v>
      </c>
      <c r="M57" s="2">
        <f>SUM(J54,H56,J58)</f>
        <v>62</v>
      </c>
      <c r="N57" s="2" t="s">
        <v>5</v>
      </c>
      <c r="O57" s="2">
        <f>SUM(H54,J56,H58)</f>
        <v>37</v>
      </c>
      <c r="P57" s="2">
        <f t="shared" si="15"/>
        <v>25</v>
      </c>
      <c r="Q57" s="2">
        <f>SUM(G54,E56,G58)</f>
        <v>5</v>
      </c>
      <c r="R57" s="2">
        <f t="shared" si="16"/>
        <v>5.25</v>
      </c>
      <c r="S57" s="2">
        <f t="shared" si="17"/>
        <v>2</v>
      </c>
      <c r="U57" s="154"/>
      <c r="V57" s="147"/>
      <c r="W57" s="150"/>
      <c r="X57" s="148" t="s">
        <v>15</v>
      </c>
      <c r="Y57" s="149"/>
      <c r="Z57" s="153"/>
      <c r="AA57" s="153"/>
      <c r="AC57" s="158"/>
    </row>
    <row r="58" spans="1:31">
      <c r="A58" s="28">
        <v>175</v>
      </c>
      <c r="B58" s="5" t="str">
        <f>L55</f>
        <v>Jan Mátl</v>
      </c>
      <c r="C58" s="27" t="s">
        <v>3</v>
      </c>
      <c r="D58" s="5" t="str">
        <f>L57</f>
        <v>Matyáš Venhuda</v>
      </c>
      <c r="E58" s="2">
        <v>0</v>
      </c>
      <c r="F58" s="2" t="s">
        <v>5</v>
      </c>
      <c r="G58" s="2">
        <v>2</v>
      </c>
      <c r="H58" s="2">
        <v>12</v>
      </c>
      <c r="I58" s="2" t="s">
        <v>5</v>
      </c>
      <c r="J58" s="2">
        <v>22</v>
      </c>
      <c r="K58" s="31"/>
      <c r="L58" s="32"/>
      <c r="M58" s="35">
        <f>SUM(M54:M57)</f>
        <v>192</v>
      </c>
      <c r="N58" s="36">
        <f>M58-O58</f>
        <v>0</v>
      </c>
      <c r="O58" s="35">
        <f>SUM(O54:O57)</f>
        <v>192</v>
      </c>
      <c r="P58" s="30"/>
      <c r="Q58" s="30"/>
      <c r="R58" s="30"/>
      <c r="S58" s="30"/>
      <c r="U58" s="154"/>
      <c r="V58" s="147"/>
      <c r="W58" s="150"/>
      <c r="X58" s="147"/>
      <c r="Y58" s="150"/>
      <c r="Z58" s="153"/>
      <c r="AA58" s="153"/>
      <c r="AC58" s="158"/>
    </row>
    <row r="59" spans="1:31">
      <c r="A59" s="28">
        <v>176</v>
      </c>
      <c r="B59" s="5" t="str">
        <f>L56</f>
        <v>Vilém Vítek</v>
      </c>
      <c r="C59" s="27" t="s">
        <v>3</v>
      </c>
      <c r="D59" s="5" t="str">
        <f>L54</f>
        <v>Pavel Kokoř</v>
      </c>
      <c r="E59" s="2">
        <v>0</v>
      </c>
      <c r="F59" s="124" t="s">
        <v>5</v>
      </c>
      <c r="G59" s="2">
        <v>2</v>
      </c>
      <c r="H59" s="2">
        <v>6</v>
      </c>
      <c r="I59" s="2" t="s">
        <v>5</v>
      </c>
      <c r="J59" s="2">
        <v>22</v>
      </c>
      <c r="K59" s="31"/>
      <c r="L59" s="32"/>
      <c r="M59" s="30"/>
      <c r="N59" s="30"/>
      <c r="O59" s="30"/>
      <c r="P59" s="30"/>
      <c r="Q59" s="30"/>
      <c r="R59" s="30"/>
      <c r="S59" s="30"/>
      <c r="U59" s="154" t="s">
        <v>38</v>
      </c>
      <c r="V59" s="211" t="str">
        <f>L37</f>
        <v>Vratislav Erhart</v>
      </c>
      <c r="W59" s="212"/>
      <c r="X59" s="147"/>
      <c r="Y59" s="150"/>
      <c r="Z59" s="153"/>
      <c r="AA59" s="153"/>
      <c r="AC59" s="158"/>
    </row>
    <row r="60" spans="1:31">
      <c r="B60" s="5"/>
      <c r="C60" s="27"/>
      <c r="D60" s="5"/>
      <c r="E60" s="2"/>
      <c r="F60" s="2"/>
      <c r="G60" s="2"/>
      <c r="H60" s="2"/>
      <c r="I60" s="2"/>
      <c r="J60" s="2"/>
      <c r="K60" s="31"/>
      <c r="L60" s="32"/>
      <c r="M60" s="30"/>
      <c r="N60" s="30"/>
      <c r="O60" s="30"/>
      <c r="P60" s="30"/>
      <c r="Q60" s="30"/>
      <c r="R60" s="30"/>
      <c r="S60" s="30"/>
      <c r="U60" s="154"/>
      <c r="V60" s="147" t="s">
        <v>15</v>
      </c>
      <c r="W60" s="152"/>
      <c r="X60" s="151"/>
      <c r="Y60" s="150"/>
      <c r="Z60" s="153"/>
      <c r="AA60" s="153"/>
      <c r="AC60" s="158"/>
    </row>
    <row r="61" spans="1:31">
      <c r="B61" s="5"/>
      <c r="C61" s="27"/>
      <c r="D61" s="5"/>
      <c r="E61" s="2"/>
      <c r="F61" s="2"/>
      <c r="G61" s="2"/>
      <c r="H61" s="2"/>
      <c r="I61" s="2"/>
      <c r="J61" s="2"/>
      <c r="K61" s="31"/>
      <c r="L61" s="32"/>
      <c r="M61" s="30"/>
      <c r="N61" s="30"/>
      <c r="O61" s="30"/>
      <c r="P61" s="30"/>
      <c r="Q61" s="30"/>
      <c r="R61" s="30"/>
      <c r="S61" s="30"/>
      <c r="U61" s="154"/>
      <c r="V61" s="147"/>
      <c r="W61" s="151"/>
      <c r="X61" s="151"/>
      <c r="Y61" s="150"/>
      <c r="Z61" s="153"/>
      <c r="AA61" s="153"/>
      <c r="AC61" s="158"/>
    </row>
    <row r="62" spans="1:31">
      <c r="B62" s="5"/>
      <c r="C62" s="27"/>
      <c r="D62" s="5"/>
      <c r="E62" s="2"/>
      <c r="F62" s="2"/>
      <c r="G62" s="2"/>
      <c r="H62" s="2"/>
      <c r="I62" s="2"/>
      <c r="J62" s="2"/>
      <c r="K62" s="31"/>
      <c r="L62" s="33" t="s">
        <v>29</v>
      </c>
      <c r="M62" s="241"/>
      <c r="N62" s="241"/>
      <c r="O62" s="241"/>
      <c r="P62" s="30"/>
      <c r="Q62" s="30"/>
      <c r="R62" s="30"/>
      <c r="S62" s="30"/>
      <c r="U62" s="213"/>
      <c r="V62" s="213"/>
      <c r="W62" s="215"/>
      <c r="X62" s="215"/>
      <c r="Y62" s="150"/>
      <c r="Z62" s="214" t="str">
        <f>X56</f>
        <v>Tomáš Patera</v>
      </c>
      <c r="AA62" s="211"/>
      <c r="AC62" s="158"/>
    </row>
    <row r="63" spans="1:31">
      <c r="B63" s="5"/>
      <c r="C63" s="27"/>
      <c r="D63" s="5"/>
      <c r="E63" s="2"/>
      <c r="F63" s="2"/>
      <c r="G63" s="2"/>
      <c r="H63" s="2"/>
      <c r="I63" s="2"/>
      <c r="J63" s="2"/>
      <c r="K63" s="31"/>
      <c r="L63" s="2" t="s">
        <v>9</v>
      </c>
      <c r="M63" s="242" t="s">
        <v>10</v>
      </c>
      <c r="N63" s="242"/>
      <c r="O63" s="242"/>
      <c r="P63" s="34" t="s">
        <v>11</v>
      </c>
      <c r="Q63" s="2" t="s">
        <v>12</v>
      </c>
      <c r="R63" s="2" t="s">
        <v>13</v>
      </c>
      <c r="S63" s="2" t="s">
        <v>0</v>
      </c>
      <c r="U63" s="213"/>
      <c r="V63" s="213"/>
      <c r="W63" s="210"/>
      <c r="X63" s="210"/>
      <c r="Y63" s="150"/>
      <c r="Z63" s="192"/>
      <c r="AA63" s="193"/>
      <c r="AC63" s="158"/>
    </row>
    <row r="64" spans="1:31">
      <c r="A64" s="28">
        <v>65</v>
      </c>
      <c r="B64" s="5" t="str">
        <f>L64</f>
        <v>Jan Lichý</v>
      </c>
      <c r="C64" s="27" t="s">
        <v>3</v>
      </c>
      <c r="D64" s="5" t="str">
        <f>L67</f>
        <v>Dominik Hykyš</v>
      </c>
      <c r="E64" s="2">
        <v>1</v>
      </c>
      <c r="F64" s="2" t="s">
        <v>5</v>
      </c>
      <c r="G64" s="2">
        <v>1</v>
      </c>
      <c r="H64" s="2">
        <v>17</v>
      </c>
      <c r="I64" s="2" t="s">
        <v>5</v>
      </c>
      <c r="J64" s="2">
        <v>16</v>
      </c>
      <c r="K64" s="31"/>
      <c r="L64" s="67" t="s">
        <v>182</v>
      </c>
      <c r="M64" s="2">
        <f>SUM(H64,H67,J69)</f>
        <v>61</v>
      </c>
      <c r="N64" s="30" t="s">
        <v>5</v>
      </c>
      <c r="O64" s="2">
        <f>SUM(J64,J67,H69)</f>
        <v>42</v>
      </c>
      <c r="P64" s="2">
        <f>M64-O64</f>
        <v>19</v>
      </c>
      <c r="Q64" s="2">
        <f>SUM(E64,E67,G69)</f>
        <v>5</v>
      </c>
      <c r="R64" s="2">
        <f>Q64+(P64/100)</f>
        <v>5.19</v>
      </c>
      <c r="S64" s="2">
        <f>RANK(R64,$R$64:$R$67,0)</f>
        <v>1</v>
      </c>
      <c r="U64" s="154"/>
      <c r="V64" s="147"/>
      <c r="W64" s="147"/>
      <c r="X64" s="147"/>
      <c r="Y64" s="150"/>
      <c r="Z64" s="155"/>
      <c r="AA64" s="156"/>
      <c r="AC64" s="158"/>
    </row>
    <row r="65" spans="1:29">
      <c r="A65" s="28">
        <v>66</v>
      </c>
      <c r="B65" s="5" t="str">
        <f>L65</f>
        <v>Vojtěch Franta</v>
      </c>
      <c r="C65" s="27" t="s">
        <v>3</v>
      </c>
      <c r="D65" s="5" t="str">
        <f>L66</f>
        <v>František Chval</v>
      </c>
      <c r="E65" s="2">
        <v>1</v>
      </c>
      <c r="F65" s="2" t="s">
        <v>5</v>
      </c>
      <c r="G65" s="2">
        <v>1</v>
      </c>
      <c r="H65" s="2">
        <v>19</v>
      </c>
      <c r="I65" s="2" t="s">
        <v>5</v>
      </c>
      <c r="J65" s="2">
        <v>18</v>
      </c>
      <c r="K65" s="31"/>
      <c r="L65" s="26" t="s">
        <v>183</v>
      </c>
      <c r="M65" s="2">
        <f>SUM(H65,J67,H68)</f>
        <v>47</v>
      </c>
      <c r="N65" s="2" t="s">
        <v>5</v>
      </c>
      <c r="O65" s="2">
        <f>SUM(J65,H67,J68)</f>
        <v>62</v>
      </c>
      <c r="P65" s="2">
        <f t="shared" ref="P65:P67" si="18">M65-O65</f>
        <v>-15</v>
      </c>
      <c r="Q65" s="2">
        <f>SUM(E65,G67,E68)</f>
        <v>1</v>
      </c>
      <c r="R65" s="2">
        <f t="shared" ref="R65:R67" si="19">Q65+(P65/100)</f>
        <v>0.85</v>
      </c>
      <c r="S65" s="2">
        <f t="shared" ref="S65:S67" si="20">RANK(R65,$R$64:$R$67,0)</f>
        <v>3</v>
      </c>
      <c r="U65" s="154" t="s">
        <v>41</v>
      </c>
      <c r="V65" s="211" t="str">
        <f>L64</f>
        <v>Jan Lichý</v>
      </c>
      <c r="W65" s="211"/>
      <c r="X65" s="147"/>
      <c r="Y65" s="150"/>
      <c r="Z65" s="155"/>
      <c r="AA65" s="156"/>
      <c r="AC65" s="158"/>
    </row>
    <row r="66" spans="1:29">
      <c r="A66" s="28">
        <v>121</v>
      </c>
      <c r="B66" s="5" t="str">
        <f>L67</f>
        <v>Dominik Hykyš</v>
      </c>
      <c r="C66" s="27" t="s">
        <v>3</v>
      </c>
      <c r="D66" s="5" t="str">
        <f>L66</f>
        <v>František Chval</v>
      </c>
      <c r="E66" s="2">
        <v>2</v>
      </c>
      <c r="F66" s="2" t="s">
        <v>5</v>
      </c>
      <c r="G66" s="2">
        <v>0</v>
      </c>
      <c r="H66" s="2">
        <v>22</v>
      </c>
      <c r="I66" s="2" t="s">
        <v>5</v>
      </c>
      <c r="J66" s="2">
        <v>11</v>
      </c>
      <c r="K66" s="31"/>
      <c r="L66" s="26" t="s">
        <v>190</v>
      </c>
      <c r="M66" s="2">
        <f>SUM(J65,J66,H69)</f>
        <v>42</v>
      </c>
      <c r="N66" s="2" t="s">
        <v>5</v>
      </c>
      <c r="O66" s="2">
        <f>SUM(H65,H66,J69)</f>
        <v>63</v>
      </c>
      <c r="P66" s="2">
        <f t="shared" si="18"/>
        <v>-21</v>
      </c>
      <c r="Q66" s="2">
        <f>SUM(G65,G66,E69)</f>
        <v>1</v>
      </c>
      <c r="R66" s="2">
        <f t="shared" si="19"/>
        <v>0.79</v>
      </c>
      <c r="S66" s="2">
        <f t="shared" si="20"/>
        <v>4</v>
      </c>
      <c r="U66" s="154"/>
      <c r="V66" s="147"/>
      <c r="W66" s="149"/>
      <c r="X66" s="147"/>
      <c r="Y66" s="150"/>
      <c r="Z66" s="155"/>
      <c r="AA66" s="156"/>
      <c r="AC66" s="158"/>
    </row>
    <row r="67" spans="1:29">
      <c r="A67" s="28">
        <v>122</v>
      </c>
      <c r="B67" s="5" t="str">
        <f>L64</f>
        <v>Jan Lichý</v>
      </c>
      <c r="C67" s="27" t="s">
        <v>3</v>
      </c>
      <c r="D67" s="5" t="str">
        <f>L65</f>
        <v>Vojtěch Franta</v>
      </c>
      <c r="E67" s="2">
        <v>2</v>
      </c>
      <c r="F67" s="2" t="s">
        <v>5</v>
      </c>
      <c r="G67" s="2">
        <v>0</v>
      </c>
      <c r="H67" s="2">
        <v>22</v>
      </c>
      <c r="I67" s="2" t="s">
        <v>5</v>
      </c>
      <c r="J67" s="2">
        <v>13</v>
      </c>
      <c r="K67" s="31"/>
      <c r="L67" s="60" t="s">
        <v>191</v>
      </c>
      <c r="M67" s="2">
        <f>SUM(J64,H66,J68)</f>
        <v>60</v>
      </c>
      <c r="N67" s="2" t="s">
        <v>5</v>
      </c>
      <c r="O67" s="2">
        <f>SUM(H64,J66,H68)</f>
        <v>43</v>
      </c>
      <c r="P67" s="2">
        <f t="shared" si="18"/>
        <v>17</v>
      </c>
      <c r="Q67" s="2">
        <f>SUM(G64,E66,G68)</f>
        <v>5</v>
      </c>
      <c r="R67" s="2">
        <f t="shared" si="19"/>
        <v>5.17</v>
      </c>
      <c r="S67" s="2">
        <f t="shared" si="20"/>
        <v>2</v>
      </c>
      <c r="U67" s="154"/>
      <c r="V67" s="147"/>
      <c r="W67" s="150"/>
      <c r="X67" s="147"/>
      <c r="Y67" s="150"/>
      <c r="Z67" s="155"/>
      <c r="AA67" s="156"/>
      <c r="AC67" s="158"/>
    </row>
    <row r="68" spans="1:29">
      <c r="A68" s="28">
        <v>177</v>
      </c>
      <c r="B68" s="5" t="str">
        <f>L65</f>
        <v>Vojtěch Franta</v>
      </c>
      <c r="C68" s="27" t="s">
        <v>3</v>
      </c>
      <c r="D68" s="5" t="str">
        <f>L67</f>
        <v>Dominik Hykyš</v>
      </c>
      <c r="E68" s="2">
        <v>0</v>
      </c>
      <c r="F68" s="2" t="s">
        <v>5</v>
      </c>
      <c r="G68" s="2">
        <v>2</v>
      </c>
      <c r="H68" s="2">
        <v>15</v>
      </c>
      <c r="I68" s="2" t="s">
        <v>5</v>
      </c>
      <c r="J68" s="2">
        <v>22</v>
      </c>
      <c r="K68" s="31"/>
      <c r="L68" s="32"/>
      <c r="M68" s="35">
        <f>SUM(M64:M67)</f>
        <v>210</v>
      </c>
      <c r="N68" s="36">
        <f>M68-O68</f>
        <v>0</v>
      </c>
      <c r="O68" s="35">
        <f>SUM(O64:O67)</f>
        <v>210</v>
      </c>
      <c r="P68" s="30"/>
      <c r="Q68" s="30"/>
      <c r="R68" s="30"/>
      <c r="S68" s="30"/>
      <c r="U68" s="154"/>
      <c r="V68" s="147"/>
      <c r="W68" s="150"/>
      <c r="X68" s="208" t="str">
        <f>V65</f>
        <v>Jan Lichý</v>
      </c>
      <c r="Y68" s="209"/>
      <c r="Z68" s="155"/>
      <c r="AA68" s="156"/>
      <c r="AC68" s="158"/>
    </row>
    <row r="69" spans="1:29">
      <c r="A69" s="28">
        <v>178</v>
      </c>
      <c r="B69" s="5" t="str">
        <f>L66</f>
        <v>František Chval</v>
      </c>
      <c r="C69" s="27" t="s">
        <v>3</v>
      </c>
      <c r="D69" s="5" t="str">
        <f>L64</f>
        <v>Jan Lichý</v>
      </c>
      <c r="E69" s="2">
        <v>0</v>
      </c>
      <c r="F69" s="2" t="s">
        <v>5</v>
      </c>
      <c r="G69" s="2">
        <v>2</v>
      </c>
      <c r="H69" s="2">
        <v>13</v>
      </c>
      <c r="I69" s="2" t="s">
        <v>5</v>
      </c>
      <c r="J69" s="2">
        <v>22</v>
      </c>
      <c r="K69" s="31"/>
      <c r="L69" s="32"/>
      <c r="M69" s="30"/>
      <c r="N69" s="30"/>
      <c r="O69" s="30"/>
      <c r="P69" s="30"/>
      <c r="Q69" s="30"/>
      <c r="R69" s="30"/>
      <c r="S69" s="30"/>
      <c r="U69" s="154"/>
      <c r="V69" s="147"/>
      <c r="W69" s="150"/>
      <c r="X69" s="148" t="s">
        <v>15</v>
      </c>
      <c r="Y69" s="152"/>
      <c r="Z69" s="155"/>
      <c r="AA69" s="156"/>
      <c r="AC69" s="158"/>
    </row>
    <row r="70" spans="1:29">
      <c r="B70" s="5"/>
      <c r="C70" s="27"/>
      <c r="D70" s="5"/>
      <c r="E70" s="2"/>
      <c r="F70" s="2"/>
      <c r="G70" s="2"/>
      <c r="H70" s="2"/>
      <c r="I70" s="2"/>
      <c r="J70" s="2"/>
      <c r="K70" s="31"/>
      <c r="L70" s="32"/>
      <c r="M70" s="30"/>
      <c r="N70" s="30"/>
      <c r="O70" s="30"/>
      <c r="P70" s="30"/>
      <c r="Q70" s="30"/>
      <c r="R70" s="30"/>
      <c r="S70" s="30"/>
      <c r="U70" s="154"/>
      <c r="V70" s="147"/>
      <c r="W70" s="150"/>
      <c r="X70" s="147"/>
      <c r="Y70" s="151"/>
      <c r="Z70" s="155"/>
      <c r="AA70" s="156"/>
      <c r="AC70" s="158"/>
    </row>
    <row r="71" spans="1:29">
      <c r="B71" s="5"/>
      <c r="C71" s="27"/>
      <c r="D71" s="5"/>
      <c r="E71" s="92"/>
      <c r="F71" s="92"/>
      <c r="G71" s="92"/>
      <c r="H71" s="92"/>
      <c r="I71" s="92"/>
      <c r="J71" s="92"/>
      <c r="K71" s="31"/>
      <c r="L71" s="32"/>
      <c r="M71" s="30"/>
      <c r="N71" s="30"/>
      <c r="O71" s="30"/>
      <c r="P71" s="30"/>
      <c r="Q71" s="30"/>
      <c r="R71" s="30"/>
      <c r="S71" s="30"/>
      <c r="U71" s="154" t="s">
        <v>37</v>
      </c>
      <c r="V71" s="208" t="str">
        <f>L46</f>
        <v>Kryštof Volf</v>
      </c>
      <c r="W71" s="209"/>
      <c r="X71" s="147"/>
      <c r="Y71" s="147"/>
      <c r="Z71" s="155"/>
      <c r="AA71" s="156"/>
      <c r="AC71" s="158"/>
    </row>
    <row r="72" spans="1:29">
      <c r="A72" s="93"/>
      <c r="B72" s="18"/>
      <c r="C72" s="93"/>
      <c r="D72" s="18"/>
      <c r="E72" s="1"/>
      <c r="F72" s="1"/>
      <c r="G72" s="1"/>
      <c r="H72" s="1"/>
      <c r="I72" s="1"/>
      <c r="J72" s="1"/>
      <c r="K72" s="131"/>
      <c r="L72" s="95"/>
      <c r="M72" s="243"/>
      <c r="N72" s="243"/>
      <c r="O72" s="243"/>
      <c r="P72" s="1"/>
      <c r="Q72" s="1"/>
      <c r="R72" s="1"/>
      <c r="S72" s="1"/>
      <c r="U72" s="154"/>
      <c r="Z72" s="157"/>
      <c r="AA72" s="158"/>
      <c r="AC72" s="158"/>
    </row>
    <row r="73" spans="1:29">
      <c r="A73" s="93"/>
      <c r="B73" s="18"/>
      <c r="C73" s="93"/>
      <c r="D73" s="18"/>
      <c r="E73" s="1"/>
      <c r="F73" s="1"/>
      <c r="G73" s="1"/>
      <c r="H73" s="1"/>
      <c r="I73" s="1"/>
      <c r="J73" s="1"/>
      <c r="K73" s="131"/>
      <c r="L73" s="1"/>
      <c r="M73" s="243"/>
      <c r="N73" s="243"/>
      <c r="O73" s="243"/>
      <c r="P73" s="132"/>
      <c r="Q73" s="1"/>
      <c r="R73" s="1"/>
      <c r="S73" s="1"/>
      <c r="U73" s="154"/>
      <c r="Z73" s="157"/>
      <c r="AA73" s="158"/>
      <c r="AC73" s="158"/>
    </row>
    <row r="74" spans="1:29">
      <c r="A74" s="93"/>
      <c r="B74" s="18"/>
      <c r="C74" s="93"/>
      <c r="D74" s="18"/>
      <c r="E74" s="1"/>
      <c r="F74" s="1"/>
      <c r="G74" s="1"/>
      <c r="H74" s="1"/>
      <c r="I74" s="1"/>
      <c r="J74" s="1"/>
      <c r="K74" s="131"/>
      <c r="L74" s="133"/>
      <c r="M74" s="1"/>
      <c r="N74" s="1"/>
      <c r="O74" s="1"/>
      <c r="P74" s="1"/>
      <c r="Q74" s="1"/>
      <c r="R74" s="1"/>
      <c r="S74" s="1"/>
      <c r="U74" s="190" t="str">
        <f>V77</f>
        <v>Jan Volček</v>
      </c>
      <c r="V74" s="190"/>
      <c r="Y74" s="190" t="str">
        <f>X92</f>
        <v>Václav Obhlídal</v>
      </c>
      <c r="Z74" s="190"/>
      <c r="AA74" s="158"/>
      <c r="AB74" s="189" t="str">
        <f>Z86</f>
        <v>Pavel Kokoř</v>
      </c>
      <c r="AC74" s="216"/>
    </row>
    <row r="75" spans="1:29">
      <c r="A75" s="93"/>
      <c r="B75" s="18"/>
      <c r="C75" s="93"/>
      <c r="D75" s="18"/>
      <c r="E75" s="1"/>
      <c r="F75" s="1"/>
      <c r="G75" s="1"/>
      <c r="H75" s="1"/>
      <c r="I75" s="1"/>
      <c r="J75" s="1"/>
      <c r="K75" s="131"/>
      <c r="L75" s="134"/>
      <c r="M75" s="1"/>
      <c r="N75" s="1"/>
      <c r="O75" s="1"/>
      <c r="P75" s="1"/>
      <c r="Q75" s="1"/>
      <c r="R75" s="1"/>
      <c r="S75" s="1"/>
      <c r="U75" s="154"/>
      <c r="Z75" s="157"/>
      <c r="AA75" s="158"/>
    </row>
    <row r="76" spans="1:29">
      <c r="A76" s="93"/>
      <c r="B76" s="18"/>
      <c r="C76" s="93"/>
      <c r="D76" s="18"/>
      <c r="E76" s="1"/>
      <c r="F76" s="1"/>
      <c r="G76" s="1"/>
      <c r="H76" s="1"/>
      <c r="I76" s="1"/>
      <c r="J76" s="1"/>
      <c r="K76" s="131"/>
      <c r="L76" s="99"/>
      <c r="M76" s="1"/>
      <c r="N76" s="1"/>
      <c r="O76" s="1"/>
      <c r="P76" s="1"/>
      <c r="Q76" s="1"/>
      <c r="R76" s="1"/>
      <c r="S76" s="1"/>
      <c r="U76" s="154"/>
      <c r="Z76" s="157"/>
      <c r="AA76" s="158"/>
    </row>
    <row r="77" spans="1:29">
      <c r="A77" s="93"/>
      <c r="B77" s="18"/>
      <c r="C77" s="93"/>
      <c r="D77" s="18"/>
      <c r="E77" s="1"/>
      <c r="F77" s="1"/>
      <c r="G77" s="1"/>
      <c r="H77" s="1"/>
      <c r="I77" s="1"/>
      <c r="J77" s="1"/>
      <c r="K77" s="131"/>
      <c r="L77" s="99"/>
      <c r="M77" s="1"/>
      <c r="N77" s="1"/>
      <c r="O77" s="1"/>
      <c r="P77" s="1"/>
      <c r="Q77" s="1"/>
      <c r="R77" s="1"/>
      <c r="S77" s="1"/>
      <c r="U77" s="154" t="s">
        <v>18</v>
      </c>
      <c r="V77" s="211" t="str">
        <f>L6</f>
        <v>Jan Volček</v>
      </c>
      <c r="W77" s="211"/>
      <c r="X77" s="147"/>
      <c r="Y77" s="147"/>
      <c r="Z77" s="155"/>
      <c r="AA77" s="156"/>
    </row>
    <row r="78" spans="1:29">
      <c r="A78" s="93"/>
      <c r="B78" s="18"/>
      <c r="C78" s="93"/>
      <c r="D78" s="18"/>
      <c r="E78" s="1"/>
      <c r="F78" s="1"/>
      <c r="G78" s="1"/>
      <c r="H78" s="1"/>
      <c r="I78" s="1"/>
      <c r="J78" s="1"/>
      <c r="K78" s="131"/>
      <c r="L78" s="135"/>
      <c r="M78" s="101"/>
      <c r="N78" s="102"/>
      <c r="O78" s="101"/>
      <c r="P78" s="1"/>
      <c r="Q78" s="1"/>
      <c r="R78" s="1"/>
      <c r="S78" s="1"/>
      <c r="U78" s="154"/>
      <c r="V78" s="147"/>
      <c r="W78" s="149"/>
      <c r="X78" s="147"/>
      <c r="Y78" s="147"/>
      <c r="Z78" s="155"/>
      <c r="AA78" s="156"/>
    </row>
    <row r="79" spans="1:29">
      <c r="A79" s="93"/>
      <c r="B79" s="18"/>
      <c r="C79" s="93"/>
      <c r="D79" s="18"/>
      <c r="E79" s="1"/>
      <c r="F79" s="1"/>
      <c r="G79" s="1"/>
      <c r="H79" s="1"/>
      <c r="I79" s="1"/>
      <c r="J79" s="1"/>
      <c r="K79" s="131"/>
      <c r="L79" s="135"/>
      <c r="M79" s="1"/>
      <c r="N79" s="1"/>
      <c r="O79" s="1"/>
      <c r="P79" s="1"/>
      <c r="Q79" s="1"/>
      <c r="R79" s="1"/>
      <c r="S79" s="1"/>
      <c r="U79" s="154"/>
      <c r="V79" s="147"/>
      <c r="W79" s="150"/>
      <c r="X79" s="147"/>
      <c r="Y79" s="147"/>
      <c r="Z79" s="155"/>
      <c r="AA79" s="156"/>
    </row>
    <row r="80" spans="1:29">
      <c r="A80" s="93"/>
      <c r="B80" s="18"/>
      <c r="C80" s="93"/>
      <c r="D80" s="18"/>
      <c r="E80" s="1"/>
      <c r="F80" s="1"/>
      <c r="G80" s="1"/>
      <c r="H80" s="1"/>
      <c r="I80" s="1"/>
      <c r="J80" s="1"/>
      <c r="K80" s="131"/>
      <c r="L80" s="135"/>
      <c r="M80" s="1"/>
      <c r="N80" s="1"/>
      <c r="O80" s="1"/>
      <c r="P80" s="1"/>
      <c r="Q80" s="1"/>
      <c r="R80" s="1"/>
      <c r="S80" s="1"/>
      <c r="U80" s="154"/>
      <c r="V80" s="147"/>
      <c r="W80" s="150"/>
      <c r="X80" s="214" t="str">
        <f>V83</f>
        <v>Pavel Kokoř</v>
      </c>
      <c r="Y80" s="211"/>
      <c r="Z80" s="155"/>
      <c r="AA80" s="156"/>
    </row>
    <row r="81" spans="5:27"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U81" s="154"/>
      <c r="V81" s="147"/>
      <c r="W81" s="150"/>
      <c r="X81" s="148" t="s">
        <v>15</v>
      </c>
      <c r="Y81" s="149"/>
      <c r="Z81" s="155"/>
      <c r="AA81" s="156"/>
    </row>
    <row r="82" spans="5:27"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U82" s="154"/>
      <c r="V82" s="147"/>
      <c r="W82" s="150"/>
      <c r="X82" s="147"/>
      <c r="Y82" s="150"/>
      <c r="Z82" s="155"/>
      <c r="AA82" s="156"/>
    </row>
    <row r="83" spans="5:27"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U83" s="154" t="s">
        <v>40</v>
      </c>
      <c r="V83" s="208" t="str">
        <f>L54</f>
        <v>Pavel Kokoř</v>
      </c>
      <c r="W83" s="209"/>
      <c r="X83" s="147"/>
      <c r="Y83" s="150"/>
      <c r="Z83" s="155"/>
      <c r="AA83" s="156"/>
    </row>
    <row r="84" spans="5:27"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U84" s="154"/>
      <c r="V84" s="147" t="s">
        <v>15</v>
      </c>
      <c r="W84" s="152"/>
      <c r="X84" s="151"/>
      <c r="Y84" s="150"/>
      <c r="Z84" s="155"/>
      <c r="AA84" s="156"/>
    </row>
    <row r="85" spans="5:27"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U85" s="154"/>
      <c r="V85" s="147"/>
      <c r="W85" s="151"/>
      <c r="X85" s="151"/>
      <c r="Y85" s="150"/>
      <c r="Z85" s="155"/>
      <c r="AA85" s="156"/>
    </row>
    <row r="86" spans="5:27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U86" s="213"/>
      <c r="V86" s="213"/>
      <c r="W86" s="215"/>
      <c r="X86" s="215"/>
      <c r="Y86" s="150"/>
      <c r="Z86" s="200" t="str">
        <f>X80</f>
        <v>Pavel Kokoř</v>
      </c>
      <c r="AA86" s="202"/>
    </row>
    <row r="87" spans="5:27"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U87" s="213"/>
      <c r="V87" s="213"/>
      <c r="W87" s="210"/>
      <c r="X87" s="210"/>
      <c r="Y87" s="150"/>
      <c r="Z87" s="192"/>
      <c r="AA87" s="207"/>
    </row>
    <row r="88" spans="5:27"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U88" s="154"/>
      <c r="V88" s="147"/>
      <c r="W88" s="147"/>
      <c r="X88" s="147"/>
      <c r="Y88" s="150"/>
      <c r="Z88" s="153"/>
      <c r="AA88" s="153"/>
    </row>
    <row r="89" spans="5:27"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U89" s="154"/>
      <c r="V89" s="211"/>
      <c r="W89" s="211"/>
      <c r="X89" s="147"/>
      <c r="Y89" s="150"/>
      <c r="Z89" s="153"/>
      <c r="AA89" s="153"/>
    </row>
    <row r="90" spans="5:27"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U90" s="154"/>
      <c r="V90" s="147" t="s">
        <v>15</v>
      </c>
      <c r="W90" s="149"/>
      <c r="X90" s="147"/>
      <c r="Y90" s="150"/>
      <c r="Z90" s="153"/>
      <c r="AA90" s="153"/>
    </row>
    <row r="91" spans="5:27"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U91" s="154"/>
      <c r="V91" s="147"/>
      <c r="W91" s="150"/>
      <c r="X91" s="147"/>
      <c r="Y91" s="150"/>
      <c r="Z91" s="153"/>
      <c r="AA91" s="153"/>
    </row>
    <row r="92" spans="5:27">
      <c r="U92" s="154"/>
      <c r="V92" s="147"/>
      <c r="W92" s="154" t="s">
        <v>19</v>
      </c>
      <c r="X92" s="208" t="str">
        <f>L16</f>
        <v>Václav Obhlídal</v>
      </c>
      <c r="Y92" s="209"/>
      <c r="Z92" s="153"/>
      <c r="AA92" s="153"/>
    </row>
    <row r="93" spans="5:27">
      <c r="U93" s="154"/>
      <c r="V93" s="147"/>
      <c r="W93" s="150"/>
      <c r="X93" s="148" t="s">
        <v>15</v>
      </c>
      <c r="Y93" s="152"/>
      <c r="Z93" s="153"/>
      <c r="AA93" s="153"/>
    </row>
    <row r="94" spans="5:27">
      <c r="U94" s="154"/>
      <c r="V94" s="147"/>
      <c r="W94" s="150"/>
      <c r="X94" s="147"/>
      <c r="Y94" s="151"/>
      <c r="Z94" s="153"/>
      <c r="AA94" s="153"/>
    </row>
    <row r="95" spans="5:27">
      <c r="U95" s="154"/>
      <c r="V95" s="211"/>
      <c r="W95" s="212"/>
      <c r="X95" s="147"/>
      <c r="Y95" s="147"/>
      <c r="Z95" s="153"/>
      <c r="AA95" s="153"/>
    </row>
    <row r="96" spans="5:27">
      <c r="U96" s="154"/>
    </row>
    <row r="97" spans="21:27">
      <c r="U97" s="154"/>
    </row>
    <row r="98" spans="21:27">
      <c r="U98" s="154"/>
    </row>
    <row r="99" spans="21:27">
      <c r="U99" s="154"/>
      <c r="Y99" s="182" t="s">
        <v>173</v>
      </c>
      <c r="Z99" s="182"/>
      <c r="AA99" s="182"/>
    </row>
    <row r="100" spans="21:27">
      <c r="U100" s="154"/>
    </row>
    <row r="101" spans="21:27">
      <c r="U101" s="154"/>
      <c r="V101" s="211"/>
      <c r="W101" s="211"/>
      <c r="X101" s="147"/>
      <c r="Y101" s="147"/>
      <c r="Z101" s="153"/>
      <c r="AA101" s="153"/>
    </row>
    <row r="102" spans="21:27">
      <c r="U102" s="154"/>
      <c r="V102" s="147" t="s">
        <v>15</v>
      </c>
      <c r="W102" s="149"/>
      <c r="X102" s="147"/>
      <c r="Y102" s="147"/>
      <c r="Z102" s="153"/>
      <c r="AA102" s="153"/>
    </row>
    <row r="103" spans="21:27">
      <c r="U103" s="154"/>
      <c r="V103" s="147"/>
      <c r="W103" s="150"/>
      <c r="X103" s="147"/>
      <c r="Y103" s="147"/>
      <c r="Z103" s="153"/>
      <c r="AA103" s="153"/>
    </row>
    <row r="104" spans="21:27">
      <c r="U104" s="154"/>
      <c r="V104" s="147"/>
      <c r="W104" s="154" t="s">
        <v>20</v>
      </c>
      <c r="X104" s="214" t="str">
        <f>L7</f>
        <v>Vojtěch Skřivan</v>
      </c>
      <c r="Y104" s="211"/>
      <c r="Z104" s="153"/>
      <c r="AA104" s="153"/>
    </row>
    <row r="105" spans="21:27">
      <c r="U105" s="154"/>
      <c r="V105" s="147"/>
      <c r="W105" s="150"/>
      <c r="X105" s="148" t="s">
        <v>15</v>
      </c>
      <c r="Y105" s="149"/>
      <c r="Z105" s="153"/>
      <c r="AA105" s="153"/>
    </row>
    <row r="106" spans="21:27">
      <c r="U106" s="154"/>
      <c r="V106" s="147"/>
      <c r="W106" s="150"/>
      <c r="X106" s="147"/>
      <c r="Y106" s="150"/>
      <c r="Z106" s="153"/>
      <c r="AA106" s="153"/>
    </row>
    <row r="107" spans="21:27">
      <c r="U107" s="154"/>
      <c r="V107" s="211"/>
      <c r="W107" s="212"/>
      <c r="X107" s="147"/>
      <c r="Y107" s="150"/>
      <c r="Z107" s="153"/>
      <c r="AA107" s="153"/>
    </row>
    <row r="108" spans="21:27">
      <c r="U108" s="154"/>
      <c r="V108" s="147" t="s">
        <v>15</v>
      </c>
      <c r="W108" s="152"/>
      <c r="X108" s="151"/>
      <c r="Y108" s="150"/>
      <c r="Z108" s="153"/>
      <c r="AA108" s="153"/>
    </row>
    <row r="109" spans="21:27">
      <c r="U109" s="154"/>
      <c r="V109" s="147"/>
      <c r="W109" s="151"/>
      <c r="X109" s="151"/>
      <c r="Y109" s="150"/>
      <c r="Z109" s="153"/>
      <c r="AA109" s="153"/>
    </row>
    <row r="110" spans="21:27">
      <c r="U110" s="213"/>
      <c r="V110" s="213"/>
      <c r="W110" s="215"/>
      <c r="X110" s="215"/>
      <c r="Y110" s="150"/>
      <c r="Z110" s="200" t="str">
        <f>X104</f>
        <v>Vojtěch Skřivan</v>
      </c>
      <c r="AA110" s="201"/>
    </row>
    <row r="111" spans="21:27">
      <c r="U111" s="213"/>
      <c r="V111" s="213"/>
      <c r="W111" s="210"/>
      <c r="X111" s="210"/>
      <c r="Y111" s="150"/>
      <c r="Z111" s="192"/>
      <c r="AA111" s="193"/>
    </row>
    <row r="112" spans="21:27">
      <c r="U112" s="154"/>
      <c r="V112" s="147"/>
      <c r="W112" s="147"/>
      <c r="X112" s="147"/>
      <c r="Y112" s="150"/>
      <c r="Z112" s="155"/>
      <c r="AA112" s="156"/>
    </row>
    <row r="113" spans="21:29">
      <c r="U113" s="154" t="s">
        <v>42</v>
      </c>
      <c r="V113" s="211" t="str">
        <f>L66</f>
        <v>František Chval</v>
      </c>
      <c r="W113" s="211"/>
      <c r="X113" s="147"/>
      <c r="Y113" s="150"/>
      <c r="Z113" s="155"/>
      <c r="AA113" s="156"/>
    </row>
    <row r="114" spans="21:29">
      <c r="U114" s="154"/>
      <c r="V114" s="147" t="s">
        <v>15</v>
      </c>
      <c r="W114" s="149"/>
      <c r="X114" s="147"/>
      <c r="Y114" s="150"/>
      <c r="Z114" s="155"/>
      <c r="AA114" s="156"/>
    </row>
    <row r="115" spans="21:29">
      <c r="U115" s="154"/>
      <c r="V115" s="147"/>
      <c r="W115" s="150"/>
      <c r="X115" s="147"/>
      <c r="Y115" s="150"/>
      <c r="Z115" s="155"/>
      <c r="AA115" s="156"/>
    </row>
    <row r="116" spans="21:29">
      <c r="U116" s="154"/>
      <c r="V116" s="147"/>
      <c r="W116" s="150"/>
      <c r="X116" s="208" t="str">
        <f>V113</f>
        <v>František Chval</v>
      </c>
      <c r="Y116" s="209"/>
      <c r="Z116" s="155"/>
      <c r="AA116" s="156"/>
    </row>
    <row r="117" spans="21:29">
      <c r="U117" s="154"/>
      <c r="V117" s="147"/>
      <c r="W117" s="150"/>
      <c r="X117" s="148" t="s">
        <v>15</v>
      </c>
      <c r="Y117" s="152"/>
      <c r="Z117" s="155"/>
      <c r="AA117" s="156"/>
    </row>
    <row r="118" spans="21:29">
      <c r="U118" s="154"/>
      <c r="V118" s="147"/>
      <c r="W118" s="150"/>
      <c r="X118" s="147"/>
      <c r="Y118" s="151"/>
      <c r="Z118" s="155"/>
      <c r="AA118" s="156"/>
    </row>
    <row r="119" spans="21:29">
      <c r="U119" s="154" t="s">
        <v>43</v>
      </c>
      <c r="V119" s="211" t="str">
        <f>L56</f>
        <v>Vilém Vítek</v>
      </c>
      <c r="W119" s="212"/>
      <c r="X119" s="147"/>
      <c r="Y119" s="147"/>
      <c r="Z119" s="155"/>
      <c r="AA119" s="156"/>
    </row>
    <row r="120" spans="21:29">
      <c r="U120" s="154"/>
      <c r="Z120" s="157"/>
      <c r="AA120" s="158"/>
    </row>
    <row r="121" spans="21:29">
      <c r="U121" s="154"/>
      <c r="Z121" s="157"/>
      <c r="AA121" s="158"/>
    </row>
    <row r="122" spans="21:29">
      <c r="U122" s="190" t="str">
        <f>V119</f>
        <v>Vilém Vítek</v>
      </c>
      <c r="V122" s="190"/>
      <c r="Y122" s="190" t="str">
        <f>X116</f>
        <v>František Chval</v>
      </c>
      <c r="Z122" s="190"/>
      <c r="AA122" s="158"/>
      <c r="AB122" s="189" t="str">
        <f>Z110</f>
        <v>Vojtěch Skřivan</v>
      </c>
      <c r="AC122" s="190"/>
    </row>
    <row r="123" spans="21:29">
      <c r="U123" s="184"/>
      <c r="V123" s="184"/>
      <c r="Z123" s="157"/>
      <c r="AA123" s="158"/>
      <c r="AC123" s="159"/>
    </row>
    <row r="124" spans="21:29">
      <c r="U124" s="154"/>
      <c r="Z124" s="157"/>
      <c r="AA124" s="158"/>
      <c r="AC124" s="158"/>
    </row>
    <row r="125" spans="21:29">
      <c r="U125" s="154" t="s">
        <v>32</v>
      </c>
      <c r="V125" s="211" t="str">
        <f>L27</f>
        <v>Štěpán Kovář</v>
      </c>
      <c r="W125" s="211"/>
      <c r="X125" s="147"/>
      <c r="Y125" s="147"/>
      <c r="Z125" s="155"/>
      <c r="AA125" s="156"/>
      <c r="AC125" s="158"/>
    </row>
    <row r="126" spans="21:29">
      <c r="U126" s="154"/>
      <c r="V126" s="147"/>
      <c r="W126" s="150"/>
      <c r="X126" s="147"/>
      <c r="Y126" s="147"/>
      <c r="Z126" s="155"/>
      <c r="AA126" s="156"/>
      <c r="AC126" s="158"/>
    </row>
    <row r="127" spans="21:29">
      <c r="U127" s="154"/>
      <c r="V127" s="147"/>
      <c r="W127" s="150"/>
      <c r="X127" s="147"/>
      <c r="Y127" s="147"/>
      <c r="Z127" s="155"/>
      <c r="AA127" s="156"/>
      <c r="AC127" s="158"/>
    </row>
    <row r="128" spans="21:29">
      <c r="U128" s="154"/>
      <c r="V128" s="147"/>
      <c r="W128" s="150"/>
      <c r="X128" s="214" t="str">
        <f>V131</f>
        <v>Radek Janošov</v>
      </c>
      <c r="Y128" s="211"/>
      <c r="Z128" s="155"/>
      <c r="AA128" s="156"/>
      <c r="AC128" s="158"/>
    </row>
    <row r="129" spans="21:29">
      <c r="U129" s="154"/>
      <c r="V129" s="147"/>
      <c r="W129" s="150"/>
      <c r="X129" s="148" t="s">
        <v>15</v>
      </c>
      <c r="Y129" s="149"/>
      <c r="Z129" s="155"/>
      <c r="AA129" s="156"/>
      <c r="AC129" s="158"/>
    </row>
    <row r="130" spans="21:29">
      <c r="U130" s="154"/>
      <c r="V130" s="147"/>
      <c r="W130" s="150"/>
      <c r="X130" s="147"/>
      <c r="Y130" s="150"/>
      <c r="Z130" s="155"/>
      <c r="AA130" s="156"/>
      <c r="AC130" s="158"/>
    </row>
    <row r="131" spans="21:29">
      <c r="U131" s="154" t="s">
        <v>47</v>
      </c>
      <c r="V131" s="211" t="str">
        <f>L44</f>
        <v>Radek Janošov</v>
      </c>
      <c r="W131" s="212"/>
      <c r="X131" s="147"/>
      <c r="Y131" s="150"/>
      <c r="Z131" s="155"/>
      <c r="AA131" s="156"/>
      <c r="AC131" s="158"/>
    </row>
    <row r="132" spans="21:29">
      <c r="U132" s="154"/>
      <c r="V132" s="147" t="s">
        <v>15</v>
      </c>
      <c r="W132" s="152"/>
      <c r="X132" s="151"/>
      <c r="Y132" s="150"/>
      <c r="Z132" s="155"/>
      <c r="AA132" s="156"/>
      <c r="AC132" s="158"/>
    </row>
    <row r="133" spans="21:29">
      <c r="U133" s="154"/>
      <c r="V133" s="147"/>
      <c r="W133" s="151"/>
      <c r="X133" s="151"/>
      <c r="Y133" s="150"/>
      <c r="Z133" s="155"/>
      <c r="AA133" s="156"/>
      <c r="AC133" s="158"/>
    </row>
    <row r="134" spans="21:29">
      <c r="U134" s="215"/>
      <c r="V134" s="215"/>
      <c r="W134" s="215"/>
      <c r="X134" s="215"/>
      <c r="Y134" s="150"/>
      <c r="Z134" s="200" t="str">
        <f>X140</f>
        <v>Daniel Fürst</v>
      </c>
      <c r="AA134" s="202"/>
      <c r="AC134" s="158"/>
    </row>
    <row r="135" spans="21:29">
      <c r="U135" s="213"/>
      <c r="V135" s="213"/>
      <c r="W135" s="210"/>
      <c r="X135" s="210"/>
      <c r="Y135" s="150"/>
      <c r="Z135" s="192"/>
      <c r="AA135" s="207"/>
      <c r="AC135" s="158"/>
    </row>
    <row r="136" spans="21:29">
      <c r="U136" s="154"/>
      <c r="V136" s="147"/>
      <c r="W136" s="147"/>
      <c r="X136" s="147"/>
      <c r="Y136" s="150"/>
      <c r="Z136" s="153"/>
      <c r="AA136" s="153"/>
      <c r="AC136" s="158"/>
    </row>
    <row r="137" spans="21:29">
      <c r="U137" s="154" t="s">
        <v>21</v>
      </c>
      <c r="V137" s="211" t="str">
        <f>L17</f>
        <v>Mikuláš Hubáček</v>
      </c>
      <c r="W137" s="211"/>
      <c r="X137" s="147"/>
      <c r="Y137" s="150"/>
      <c r="Z137" s="153"/>
      <c r="AA137" s="153"/>
      <c r="AC137" s="158"/>
    </row>
    <row r="138" spans="21:29">
      <c r="U138" s="154"/>
      <c r="V138" s="147" t="s">
        <v>15</v>
      </c>
      <c r="W138" s="149"/>
      <c r="X138" s="147"/>
      <c r="Y138" s="150"/>
      <c r="Z138" s="153"/>
      <c r="AA138" s="153"/>
      <c r="AC138" s="158"/>
    </row>
    <row r="139" spans="21:29">
      <c r="U139" s="154"/>
      <c r="V139" s="147"/>
      <c r="W139" s="150"/>
      <c r="X139" s="147"/>
      <c r="Y139" s="150"/>
      <c r="Z139" s="153"/>
      <c r="AA139" s="153"/>
      <c r="AC139" s="158"/>
    </row>
    <row r="140" spans="21:29">
      <c r="U140" s="154"/>
      <c r="V140" s="147"/>
      <c r="W140" s="150"/>
      <c r="X140" s="208" t="str">
        <f>V143</f>
        <v>Daniel Fürst</v>
      </c>
      <c r="Y140" s="209"/>
      <c r="Z140" s="153"/>
      <c r="AA140" s="153"/>
      <c r="AC140" s="158"/>
    </row>
    <row r="141" spans="21:29">
      <c r="U141" s="154"/>
      <c r="V141" s="147"/>
      <c r="W141" s="150"/>
      <c r="X141" s="148" t="s">
        <v>15</v>
      </c>
      <c r="Y141" s="152"/>
      <c r="Z141" s="153"/>
      <c r="AA141" s="153"/>
      <c r="AC141" s="158"/>
    </row>
    <row r="142" spans="21:29">
      <c r="U142" s="154"/>
      <c r="V142" s="147"/>
      <c r="W142" s="150"/>
      <c r="X142" s="147"/>
      <c r="Y142" s="151"/>
      <c r="Z142" s="153"/>
      <c r="AA142" s="153"/>
      <c r="AC142" s="158"/>
    </row>
    <row r="143" spans="21:29">
      <c r="U143" s="154" t="s">
        <v>44</v>
      </c>
      <c r="V143" s="211" t="str">
        <f>L35</f>
        <v>Daniel Fürst</v>
      </c>
      <c r="W143" s="212"/>
      <c r="X143" s="147"/>
      <c r="Y143" s="147"/>
      <c r="Z143" s="153"/>
      <c r="AA143" s="153"/>
      <c r="AC143" s="158"/>
    </row>
    <row r="144" spans="21:29">
      <c r="U144" s="154"/>
      <c r="AC144" s="158"/>
    </row>
    <row r="145" spans="21:31">
      <c r="U145" s="154"/>
      <c r="AC145" s="158"/>
    </row>
    <row r="146" spans="21:31">
      <c r="U146" s="190" t="str">
        <f>V156</f>
        <v>Patrik Jareš</v>
      </c>
      <c r="V146" s="190"/>
      <c r="AA146" s="190" t="str">
        <f>Z134</f>
        <v>Daniel Fürst</v>
      </c>
      <c r="AB146" s="190"/>
      <c r="AC146" s="158"/>
      <c r="AD146" s="189" t="str">
        <f>AB171</f>
        <v>Jan Mátl</v>
      </c>
      <c r="AE146" s="190"/>
    </row>
    <row r="147" spans="21:31">
      <c r="U147" s="154"/>
      <c r="AC147" s="158"/>
    </row>
    <row r="148" spans="21:31">
      <c r="U148" s="154"/>
      <c r="AC148" s="158"/>
    </row>
    <row r="149" spans="21:31">
      <c r="U149" s="154"/>
      <c r="AC149" s="158"/>
    </row>
    <row r="150" spans="21:31">
      <c r="U150" s="154" t="s">
        <v>33</v>
      </c>
      <c r="V150" s="211" t="str">
        <f>L26</f>
        <v>Dominik Flachs</v>
      </c>
      <c r="W150" s="211"/>
      <c r="X150" s="147"/>
      <c r="Y150" s="147"/>
      <c r="Z150" s="153"/>
      <c r="AA150" s="153"/>
      <c r="AC150" s="158"/>
    </row>
    <row r="151" spans="21:31">
      <c r="U151" s="154"/>
      <c r="V151" s="147" t="s">
        <v>15</v>
      </c>
      <c r="W151" s="149"/>
      <c r="X151" s="147"/>
      <c r="Y151" s="147"/>
      <c r="Z151" s="153"/>
      <c r="AA151" s="153"/>
      <c r="AC151" s="158"/>
    </row>
    <row r="152" spans="21:31">
      <c r="U152" s="154"/>
      <c r="V152" s="147"/>
      <c r="W152" s="150"/>
      <c r="X152" s="147"/>
      <c r="Y152" s="147"/>
      <c r="Z152" s="153"/>
      <c r="AA152" s="153"/>
      <c r="AC152" s="158"/>
    </row>
    <row r="153" spans="21:31">
      <c r="U153" s="154"/>
      <c r="V153" s="147"/>
      <c r="W153" s="150"/>
      <c r="X153" s="214" t="str">
        <f>V150</f>
        <v>Dominik Flachs</v>
      </c>
      <c r="Y153" s="211"/>
      <c r="Z153" s="153"/>
      <c r="AA153" s="153"/>
      <c r="AC153" s="158"/>
    </row>
    <row r="154" spans="21:31">
      <c r="U154" s="154"/>
      <c r="V154" s="147"/>
      <c r="W154" s="150"/>
      <c r="X154" s="148" t="s">
        <v>15</v>
      </c>
      <c r="Y154" s="149"/>
      <c r="Z154" s="153"/>
      <c r="AA154" s="153"/>
      <c r="AC154" s="158"/>
    </row>
    <row r="155" spans="21:31">
      <c r="U155" s="154"/>
      <c r="V155" s="147"/>
      <c r="W155" s="150"/>
      <c r="X155" s="147"/>
      <c r="Y155" s="150"/>
      <c r="Z155" s="153"/>
      <c r="AA155" s="153"/>
      <c r="AC155" s="158"/>
    </row>
    <row r="156" spans="21:31">
      <c r="U156" s="154" t="s">
        <v>46</v>
      </c>
      <c r="V156" s="211" t="str">
        <f>L36</f>
        <v>Patrik Jareš</v>
      </c>
      <c r="W156" s="212"/>
      <c r="X156" s="147"/>
      <c r="Y156" s="150"/>
      <c r="Z156" s="153"/>
      <c r="AA156" s="153"/>
      <c r="AC156" s="158"/>
    </row>
    <row r="157" spans="21:31">
      <c r="U157" s="154"/>
      <c r="V157" s="147" t="s">
        <v>15</v>
      </c>
      <c r="W157" s="152"/>
      <c r="X157" s="151"/>
      <c r="Y157" s="150"/>
      <c r="Z157" s="153"/>
      <c r="AA157" s="153"/>
      <c r="AC157" s="158"/>
    </row>
    <row r="158" spans="21:31">
      <c r="U158" s="154"/>
      <c r="V158" s="147"/>
      <c r="W158" s="151"/>
      <c r="X158" s="151"/>
      <c r="Y158" s="150"/>
      <c r="Z158" s="153"/>
      <c r="AA158" s="153"/>
      <c r="AC158" s="158"/>
    </row>
    <row r="159" spans="21:31">
      <c r="U159" s="213"/>
      <c r="V159" s="213"/>
      <c r="W159" s="151"/>
      <c r="X159" s="151"/>
      <c r="Y159" s="150"/>
      <c r="Z159" s="200" t="str">
        <f>X153</f>
        <v>Dominik Flachs</v>
      </c>
      <c r="AA159" s="201"/>
      <c r="AC159" s="158"/>
    </row>
    <row r="160" spans="21:31">
      <c r="U160" s="213"/>
      <c r="V160" s="213"/>
      <c r="W160" s="161"/>
      <c r="X160" s="161"/>
      <c r="Y160" s="150"/>
      <c r="Z160" s="192"/>
      <c r="AA160" s="193"/>
      <c r="AC160" s="158"/>
    </row>
    <row r="161" spans="21:29">
      <c r="U161" s="154"/>
      <c r="V161" s="147"/>
      <c r="W161" s="147"/>
      <c r="X161" s="147"/>
      <c r="Y161" s="150"/>
      <c r="Z161" s="155"/>
      <c r="AA161" s="156"/>
      <c r="AC161" s="158"/>
    </row>
    <row r="162" spans="21:29">
      <c r="U162" s="154" t="s">
        <v>49</v>
      </c>
      <c r="V162" s="211" t="str">
        <f>L65</f>
        <v>Vojtěch Franta</v>
      </c>
      <c r="W162" s="211"/>
      <c r="X162" s="147"/>
      <c r="Y162" s="150"/>
      <c r="Z162" s="155"/>
      <c r="AA162" s="156"/>
      <c r="AC162" s="158"/>
    </row>
    <row r="163" spans="21:29">
      <c r="U163" s="154"/>
      <c r="V163" s="147"/>
      <c r="W163" s="149"/>
      <c r="X163" s="147"/>
      <c r="Y163" s="150"/>
      <c r="Z163" s="155"/>
      <c r="AA163" s="156"/>
      <c r="AC163" s="158"/>
    </row>
    <row r="164" spans="21:29">
      <c r="U164" s="154"/>
      <c r="V164" s="147"/>
      <c r="W164" s="150"/>
      <c r="X164" s="147"/>
      <c r="Y164" s="150"/>
      <c r="Z164" s="155"/>
      <c r="AA164" s="156"/>
      <c r="AC164" s="158"/>
    </row>
    <row r="165" spans="21:29">
      <c r="U165" s="154"/>
      <c r="V165" s="147"/>
      <c r="W165" s="150"/>
      <c r="X165" s="208" t="str">
        <f>V162</f>
        <v>Vojtěch Franta</v>
      </c>
      <c r="Y165" s="209"/>
      <c r="Z165" s="155"/>
      <c r="AA165" s="156"/>
      <c r="AC165" s="158"/>
    </row>
    <row r="166" spans="21:29">
      <c r="U166" s="154"/>
      <c r="V166" s="147"/>
      <c r="W166" s="150"/>
      <c r="X166" s="148" t="s">
        <v>15</v>
      </c>
      <c r="Y166" s="152"/>
      <c r="Z166" s="155"/>
      <c r="AA166" s="156"/>
      <c r="AC166" s="158"/>
    </row>
    <row r="167" spans="21:29">
      <c r="U167" s="154"/>
      <c r="V167" s="147"/>
      <c r="W167" s="150"/>
      <c r="X167" s="147"/>
      <c r="Y167" s="151"/>
      <c r="Z167" s="155"/>
      <c r="AA167" s="156"/>
      <c r="AC167" s="158"/>
    </row>
    <row r="168" spans="21:29">
      <c r="U168" s="154" t="s">
        <v>45</v>
      </c>
      <c r="V168" s="211" t="str">
        <f>L47</f>
        <v>Adam Chomát</v>
      </c>
      <c r="W168" s="212"/>
      <c r="X168" s="147"/>
      <c r="Y168" s="147"/>
      <c r="Z168" s="155"/>
      <c r="AA168" s="156"/>
      <c r="AC168" s="158"/>
    </row>
    <row r="169" spans="21:29">
      <c r="U169" s="154"/>
      <c r="Z169" s="157"/>
      <c r="AA169" s="158"/>
      <c r="AC169" s="158"/>
    </row>
    <row r="170" spans="21:29">
      <c r="U170" s="154"/>
      <c r="Z170" s="157"/>
      <c r="AA170" s="158"/>
      <c r="AC170" s="158"/>
    </row>
    <row r="171" spans="21:29">
      <c r="U171" s="190" t="str">
        <f>V168</f>
        <v>Adam Chomát</v>
      </c>
      <c r="V171" s="190"/>
      <c r="Z171" s="157"/>
      <c r="AA171" s="158"/>
      <c r="AB171" s="189" t="str">
        <f>Z183</f>
        <v>Jan Mátl</v>
      </c>
      <c r="AC171" s="216"/>
    </row>
    <row r="172" spans="21:29">
      <c r="U172" s="154"/>
      <c r="Z172" s="157"/>
      <c r="AA172" s="158"/>
    </row>
    <row r="173" spans="21:29">
      <c r="U173" s="154"/>
      <c r="Z173" s="157"/>
      <c r="AA173" s="158"/>
    </row>
    <row r="174" spans="21:29">
      <c r="U174" s="154" t="s">
        <v>22</v>
      </c>
      <c r="V174" s="211" t="str">
        <f>L8</f>
        <v>Ondřej Marek</v>
      </c>
      <c r="W174" s="211"/>
      <c r="X174" s="147"/>
      <c r="Y174" s="147"/>
      <c r="Z174" s="155"/>
      <c r="AA174" s="156"/>
    </row>
    <row r="175" spans="21:29">
      <c r="U175" s="154"/>
      <c r="V175" s="147"/>
      <c r="W175" s="149"/>
      <c r="X175" s="147"/>
      <c r="Y175" s="147"/>
      <c r="Z175" s="155"/>
      <c r="AA175" s="156"/>
    </row>
    <row r="176" spans="21:29">
      <c r="U176" s="154"/>
      <c r="V176" s="147"/>
      <c r="W176" s="150"/>
      <c r="X176" s="147"/>
      <c r="Y176" s="147"/>
      <c r="Z176" s="155"/>
      <c r="AA176" s="156"/>
    </row>
    <row r="177" spans="21:27">
      <c r="U177" s="154"/>
      <c r="V177" s="147"/>
      <c r="W177" s="150"/>
      <c r="X177" s="214" t="str">
        <f>V180</f>
        <v>Jan Mátl</v>
      </c>
      <c r="Y177" s="211"/>
      <c r="Z177" s="155"/>
      <c r="AA177" s="156"/>
    </row>
    <row r="178" spans="21:27">
      <c r="U178" s="154"/>
      <c r="V178" s="147"/>
      <c r="W178" s="150"/>
      <c r="X178" s="148"/>
      <c r="Y178" s="149"/>
      <c r="Z178" s="155"/>
      <c r="AA178" s="156"/>
    </row>
    <row r="179" spans="21:27">
      <c r="U179" s="154"/>
      <c r="V179" s="147"/>
      <c r="W179" s="150"/>
      <c r="X179" s="147"/>
      <c r="Y179" s="150"/>
      <c r="Z179" s="155"/>
      <c r="AA179" s="156"/>
    </row>
    <row r="180" spans="21:27">
      <c r="U180" s="154" t="s">
        <v>48</v>
      </c>
      <c r="V180" s="211" t="str">
        <f>L55</f>
        <v>Jan Mátl</v>
      </c>
      <c r="W180" s="212"/>
      <c r="X180" s="147"/>
      <c r="Y180" s="150"/>
      <c r="Z180" s="155"/>
      <c r="AA180" s="156"/>
    </row>
    <row r="181" spans="21:27">
      <c r="U181" s="154"/>
      <c r="V181" s="147" t="s">
        <v>15</v>
      </c>
      <c r="W181" s="152"/>
      <c r="X181" s="151"/>
      <c r="Y181" s="150"/>
      <c r="Z181" s="155"/>
      <c r="AA181" s="156"/>
    </row>
    <row r="182" spans="21:27">
      <c r="U182" s="154"/>
      <c r="V182" s="147"/>
      <c r="W182" s="151"/>
      <c r="X182" s="151"/>
      <c r="Y182" s="150"/>
      <c r="Z182" s="155"/>
      <c r="AA182" s="156"/>
    </row>
    <row r="183" spans="21:27">
      <c r="U183" s="213"/>
      <c r="V183" s="213"/>
      <c r="W183" s="151"/>
      <c r="X183" s="151"/>
      <c r="Y183" s="150"/>
      <c r="Z183" s="200" t="str">
        <f>X177</f>
        <v>Jan Mátl</v>
      </c>
      <c r="AA183" s="202"/>
    </row>
    <row r="184" spans="21:27">
      <c r="U184" s="213"/>
      <c r="V184" s="213"/>
      <c r="W184" s="161"/>
      <c r="X184" s="161"/>
      <c r="Y184" s="150"/>
      <c r="Z184" s="192"/>
      <c r="AA184" s="207"/>
    </row>
    <row r="185" spans="21:27">
      <c r="U185" s="154"/>
      <c r="V185" s="147"/>
      <c r="W185" s="147"/>
      <c r="X185" s="147"/>
      <c r="Y185" s="150"/>
      <c r="Z185" s="153"/>
      <c r="AA185" s="153"/>
    </row>
    <row r="186" spans="21:27">
      <c r="U186" s="154"/>
      <c r="V186" s="211"/>
      <c r="W186" s="211"/>
      <c r="X186" s="147"/>
      <c r="Y186" s="150"/>
      <c r="Z186" s="153"/>
      <c r="AA186" s="153"/>
    </row>
    <row r="187" spans="21:27">
      <c r="U187" s="154"/>
      <c r="V187" s="147" t="s">
        <v>15</v>
      </c>
      <c r="W187" s="149"/>
      <c r="X187" s="147"/>
      <c r="Y187" s="150"/>
      <c r="Z187" s="153"/>
      <c r="AA187" s="153"/>
    </row>
    <row r="188" spans="21:27">
      <c r="U188" s="154"/>
      <c r="V188" s="147"/>
      <c r="W188" s="150"/>
      <c r="X188" s="147"/>
      <c r="Y188" s="150"/>
      <c r="Z188" s="153"/>
      <c r="AA188" s="153"/>
    </row>
    <row r="189" spans="21:27">
      <c r="U189" s="154"/>
      <c r="V189" s="147"/>
      <c r="W189" s="154" t="s">
        <v>23</v>
      </c>
      <c r="X189" s="208" t="str">
        <f>L15</f>
        <v>Vojtěch Havlík</v>
      </c>
      <c r="Y189" s="209"/>
      <c r="Z189" s="153"/>
      <c r="AA189" s="153"/>
    </row>
    <row r="190" spans="21:27">
      <c r="U190" s="154"/>
      <c r="V190" s="147"/>
      <c r="W190" s="150"/>
      <c r="X190" s="148" t="s">
        <v>15</v>
      </c>
      <c r="Y190" s="152"/>
      <c r="Z190" s="153"/>
      <c r="AA190" s="153"/>
    </row>
    <row r="191" spans="21:27">
      <c r="U191" s="154"/>
      <c r="V191" s="147"/>
      <c r="W191" s="150"/>
      <c r="X191" s="147"/>
      <c r="Y191" s="151"/>
      <c r="Z191" s="153"/>
      <c r="AA191" s="153"/>
    </row>
    <row r="192" spans="21:27">
      <c r="U192" s="154"/>
      <c r="V192" s="211"/>
      <c r="W192" s="212"/>
      <c r="X192" s="147"/>
      <c r="Y192" s="147"/>
      <c r="Z192" s="153"/>
      <c r="AA192" s="153"/>
    </row>
  </sheetData>
  <mergeCells count="136">
    <mergeCell ref="AD146:AE146"/>
    <mergeCell ref="B1:D1"/>
    <mergeCell ref="B3:D3"/>
    <mergeCell ref="E3:G3"/>
    <mergeCell ref="H3:J3"/>
    <mergeCell ref="M3:O3"/>
    <mergeCell ref="AB171:AC171"/>
    <mergeCell ref="AB25:AC25"/>
    <mergeCell ref="AB74:AC74"/>
    <mergeCell ref="AB122:AC122"/>
    <mergeCell ref="M13:O13"/>
    <mergeCell ref="U13:V13"/>
    <mergeCell ref="W13:X13"/>
    <mergeCell ref="Z13:AA13"/>
    <mergeCell ref="U14:V14"/>
    <mergeCell ref="W14:X14"/>
    <mergeCell ref="Z14:AA14"/>
    <mergeCell ref="Y3:AA3"/>
    <mergeCell ref="M4:O4"/>
    <mergeCell ref="V4:W4"/>
    <mergeCell ref="X7:Y7"/>
    <mergeCell ref="V10:W10"/>
    <mergeCell ref="M12:O12"/>
    <mergeCell ref="M42:O42"/>
    <mergeCell ref="X31:Y31"/>
    <mergeCell ref="M32:O32"/>
    <mergeCell ref="M33:O33"/>
    <mergeCell ref="V34:W34"/>
    <mergeCell ref="U37:V37"/>
    <mergeCell ref="W37:X37"/>
    <mergeCell ref="V16:W16"/>
    <mergeCell ref="X19:Y19"/>
    <mergeCell ref="M22:O22"/>
    <mergeCell ref="V22:W22"/>
    <mergeCell ref="M23:O23"/>
    <mergeCell ref="V28:W28"/>
    <mergeCell ref="U25:V25"/>
    <mergeCell ref="U26:V26"/>
    <mergeCell ref="Y25:Z25"/>
    <mergeCell ref="AA49:AB49"/>
    <mergeCell ref="AD49:AE49"/>
    <mergeCell ref="AA50:AB50"/>
    <mergeCell ref="AD50:AE50"/>
    <mergeCell ref="Z37:AA37"/>
    <mergeCell ref="U38:V38"/>
    <mergeCell ref="W38:X38"/>
    <mergeCell ref="Z38:AA38"/>
    <mergeCell ref="V40:W40"/>
    <mergeCell ref="M52:O52"/>
    <mergeCell ref="M53:O53"/>
    <mergeCell ref="V53:W53"/>
    <mergeCell ref="X56:Y56"/>
    <mergeCell ref="V59:W59"/>
    <mergeCell ref="M62:O62"/>
    <mergeCell ref="U62:V62"/>
    <mergeCell ref="W62:X62"/>
    <mergeCell ref="M43:O43"/>
    <mergeCell ref="X43:Y43"/>
    <mergeCell ref="V46:W46"/>
    <mergeCell ref="U49:V49"/>
    <mergeCell ref="U50:V50"/>
    <mergeCell ref="M72:O72"/>
    <mergeCell ref="M73:O73"/>
    <mergeCell ref="V77:W77"/>
    <mergeCell ref="X80:Y80"/>
    <mergeCell ref="Z62:AA62"/>
    <mergeCell ref="M63:O63"/>
    <mergeCell ref="U63:V63"/>
    <mergeCell ref="W63:X63"/>
    <mergeCell ref="Z63:AA63"/>
    <mergeCell ref="V65:W65"/>
    <mergeCell ref="V83:W83"/>
    <mergeCell ref="U86:V86"/>
    <mergeCell ref="W86:X86"/>
    <mergeCell ref="Z86:AA86"/>
    <mergeCell ref="U87:V87"/>
    <mergeCell ref="W87:X87"/>
    <mergeCell ref="Z87:AA87"/>
    <mergeCell ref="X68:Y68"/>
    <mergeCell ref="V71:W71"/>
    <mergeCell ref="U74:V74"/>
    <mergeCell ref="Y74:Z74"/>
    <mergeCell ref="V107:W107"/>
    <mergeCell ref="U110:V110"/>
    <mergeCell ref="W110:X110"/>
    <mergeCell ref="Z110:AA110"/>
    <mergeCell ref="U111:V111"/>
    <mergeCell ref="W111:X111"/>
    <mergeCell ref="Z111:AA111"/>
    <mergeCell ref="V89:W89"/>
    <mergeCell ref="X92:Y92"/>
    <mergeCell ref="V95:W95"/>
    <mergeCell ref="Y99:AA99"/>
    <mergeCell ref="V101:W101"/>
    <mergeCell ref="X104:Y104"/>
    <mergeCell ref="U134:V134"/>
    <mergeCell ref="W134:X134"/>
    <mergeCell ref="Z134:AA134"/>
    <mergeCell ref="U135:V135"/>
    <mergeCell ref="W135:X135"/>
    <mergeCell ref="Z135:AA135"/>
    <mergeCell ref="V113:W113"/>
    <mergeCell ref="X116:Y116"/>
    <mergeCell ref="V119:W119"/>
    <mergeCell ref="V125:W125"/>
    <mergeCell ref="X128:Y128"/>
    <mergeCell ref="V131:W131"/>
    <mergeCell ref="U122:V122"/>
    <mergeCell ref="U123:V123"/>
    <mergeCell ref="Y122:Z122"/>
    <mergeCell ref="U159:V159"/>
    <mergeCell ref="Z159:AA159"/>
    <mergeCell ref="U160:V160"/>
    <mergeCell ref="Z160:AA160"/>
    <mergeCell ref="V162:W162"/>
    <mergeCell ref="X165:Y165"/>
    <mergeCell ref="V137:W137"/>
    <mergeCell ref="X140:Y140"/>
    <mergeCell ref="V143:W143"/>
    <mergeCell ref="V150:W150"/>
    <mergeCell ref="X153:Y153"/>
    <mergeCell ref="V156:W156"/>
    <mergeCell ref="U146:V146"/>
    <mergeCell ref="AA146:AB146"/>
    <mergeCell ref="U184:V184"/>
    <mergeCell ref="Z184:AA184"/>
    <mergeCell ref="V186:W186"/>
    <mergeCell ref="X189:Y189"/>
    <mergeCell ref="V192:W192"/>
    <mergeCell ref="V168:W168"/>
    <mergeCell ref="V174:W174"/>
    <mergeCell ref="X177:Y177"/>
    <mergeCell ref="V180:W180"/>
    <mergeCell ref="U183:V183"/>
    <mergeCell ref="Z183:AA183"/>
    <mergeCell ref="U171:V171"/>
  </mergeCells>
  <conditionalFormatting sqref="V4 V10 V16 V22">
    <cfRule type="expression" dxfId="67" priority="35" stopIfTrue="1">
      <formula>OR(AND(V4&lt;&gt;"Bye",V5="Bye"),W4=$G$5)</formula>
    </cfRule>
    <cfRule type="expression" dxfId="66" priority="36" stopIfTrue="1">
      <formula>W5=$G$5</formula>
    </cfRule>
  </conditionalFormatting>
  <conditionalFormatting sqref="V5 V11 V17">
    <cfRule type="expression" dxfId="65" priority="33" stopIfTrue="1">
      <formula>OR(AND(V5&lt;&gt;"Bye",V4="Bye"),W5=$G$5)</formula>
    </cfRule>
    <cfRule type="expression" dxfId="64" priority="34" stopIfTrue="1">
      <formula>W4=$G$5</formula>
    </cfRule>
  </conditionalFormatting>
  <conditionalFormatting sqref="V28 V34 V40 V46">
    <cfRule type="expression" dxfId="63" priority="31" stopIfTrue="1">
      <formula>OR(AND(V28&lt;&gt;"Bye",V29="Bye"),W28=$G$5)</formula>
    </cfRule>
    <cfRule type="expression" dxfId="62" priority="32" stopIfTrue="1">
      <formula>W29=$G$5</formula>
    </cfRule>
  </conditionalFormatting>
  <conditionalFormatting sqref="V29 V35 V41">
    <cfRule type="expression" dxfId="61" priority="29" stopIfTrue="1">
      <formula>OR(AND(V29&lt;&gt;"Bye",V28="Bye"),W29=$G$5)</formula>
    </cfRule>
    <cfRule type="expression" dxfId="60" priority="30" stopIfTrue="1">
      <formula>W28=$G$5</formula>
    </cfRule>
  </conditionalFormatting>
  <conditionalFormatting sqref="V53 V59 V65">
    <cfRule type="expression" dxfId="59" priority="27" stopIfTrue="1">
      <formula>OR(AND(V53&lt;&gt;"Bye",V54="Bye"),W53=$G$5)</formula>
    </cfRule>
    <cfRule type="expression" dxfId="58" priority="28" stopIfTrue="1">
      <formula>W54=$G$5</formula>
    </cfRule>
  </conditionalFormatting>
  <conditionalFormatting sqref="V54 V60 V66">
    <cfRule type="expression" dxfId="57" priority="25" stopIfTrue="1">
      <formula>OR(AND(V54&lt;&gt;"Bye",V53="Bye"),W54=$G$5)</formula>
    </cfRule>
    <cfRule type="expression" dxfId="56" priority="26" stopIfTrue="1">
      <formula>W53=$G$5</formula>
    </cfRule>
  </conditionalFormatting>
  <conditionalFormatting sqref="V77 V95 V89">
    <cfRule type="expression" dxfId="55" priority="23" stopIfTrue="1">
      <formula>OR(AND(V77&lt;&gt;"Bye",V78="Bye"),W77=$G$5)</formula>
    </cfRule>
    <cfRule type="expression" dxfId="54" priority="24" stopIfTrue="1">
      <formula>W78=$G$5</formula>
    </cfRule>
  </conditionalFormatting>
  <conditionalFormatting sqref="V78 V84 V90">
    <cfRule type="expression" dxfId="53" priority="21" stopIfTrue="1">
      <formula>OR(AND(V78&lt;&gt;"Bye",V77="Bye"),W78=$G$5)</formula>
    </cfRule>
    <cfRule type="expression" dxfId="52" priority="22" stopIfTrue="1">
      <formula>W77=$G$5</formula>
    </cfRule>
  </conditionalFormatting>
  <conditionalFormatting sqref="V101 V107 V113 V119">
    <cfRule type="expression" dxfId="51" priority="19" stopIfTrue="1">
      <formula>OR(AND(V101&lt;&gt;"Bye",V102="Bye"),W101=$G$5)</formula>
    </cfRule>
    <cfRule type="expression" dxfId="50" priority="20" stopIfTrue="1">
      <formula>W102=$G$5</formula>
    </cfRule>
  </conditionalFormatting>
  <conditionalFormatting sqref="V102 V108 V114">
    <cfRule type="expression" dxfId="49" priority="17" stopIfTrue="1">
      <formula>OR(AND(V102&lt;&gt;"Bye",V101="Bye"),W102=$G$5)</formula>
    </cfRule>
    <cfRule type="expression" dxfId="48" priority="18" stopIfTrue="1">
      <formula>W101=$G$5</formula>
    </cfRule>
  </conditionalFormatting>
  <conditionalFormatting sqref="V143 V131 V137">
    <cfRule type="expression" dxfId="47" priority="15" stopIfTrue="1">
      <formula>OR(AND(V131&lt;&gt;"Bye",V132="Bye"),W131=$G$5)</formula>
    </cfRule>
    <cfRule type="expression" dxfId="46" priority="16" stopIfTrue="1">
      <formula>W132=$G$5</formula>
    </cfRule>
  </conditionalFormatting>
  <conditionalFormatting sqref="V126 V132 V138">
    <cfRule type="expression" dxfId="45" priority="13" stopIfTrue="1">
      <formula>OR(AND(V126&lt;&gt;"Bye",V125="Bye"),W126=$G$5)</formula>
    </cfRule>
    <cfRule type="expression" dxfId="44" priority="14" stopIfTrue="1">
      <formula>W125=$G$5</formula>
    </cfRule>
  </conditionalFormatting>
  <conditionalFormatting sqref="V150 V156 V162 V168">
    <cfRule type="expression" dxfId="43" priority="11" stopIfTrue="1">
      <formula>OR(AND(V150&lt;&gt;"Bye",V151="Bye"),W150=$G$5)</formula>
    </cfRule>
    <cfRule type="expression" dxfId="42" priority="12" stopIfTrue="1">
      <formula>W151=$G$5</formula>
    </cfRule>
  </conditionalFormatting>
  <conditionalFormatting sqref="V151 V157 V163">
    <cfRule type="expression" dxfId="41" priority="9" stopIfTrue="1">
      <formula>OR(AND(V151&lt;&gt;"Bye",V150="Bye"),W151=$G$5)</formula>
    </cfRule>
    <cfRule type="expression" dxfId="40" priority="10" stopIfTrue="1">
      <formula>W150=$G$5</formula>
    </cfRule>
  </conditionalFormatting>
  <conditionalFormatting sqref="V174 V180 V186 V192">
    <cfRule type="expression" dxfId="39" priority="7" stopIfTrue="1">
      <formula>OR(AND(V174&lt;&gt;"Bye",V175="Bye"),W174=$G$5)</formula>
    </cfRule>
    <cfRule type="expression" dxfId="38" priority="8" stopIfTrue="1">
      <formula>W175=$G$5</formula>
    </cfRule>
  </conditionalFormatting>
  <conditionalFormatting sqref="V175 V181 V187">
    <cfRule type="expression" dxfId="37" priority="5" stopIfTrue="1">
      <formula>OR(AND(V175&lt;&gt;"Bye",V174="Bye"),W175=$G$5)</formula>
    </cfRule>
    <cfRule type="expression" dxfId="36" priority="6" stopIfTrue="1">
      <formula>W174=$G$5</formula>
    </cfRule>
  </conditionalFormatting>
  <conditionalFormatting sqref="V125">
    <cfRule type="expression" dxfId="35" priority="3" stopIfTrue="1">
      <formula>OR(AND(V125&lt;&gt;"Bye",V126="Bye"),W125=$G$5)</formula>
    </cfRule>
    <cfRule type="expression" dxfId="34" priority="4" stopIfTrue="1">
      <formula>W126=$G$5</formula>
    </cfRule>
  </conditionalFormatting>
  <conditionalFormatting sqref="U134">
    <cfRule type="expression" dxfId="33" priority="1" stopIfTrue="1">
      <formula>OR(AND(U134&lt;&gt;"Bye",U135="Bye"),V134=$G$5)</formula>
    </cfRule>
    <cfRule type="expression" dxfId="32" priority="2" stopIfTrue="1">
      <formula>V135=$G$5</formula>
    </cfRule>
  </conditionalFormatting>
  <pageMargins left="0.70866141732283472" right="0.70866141732283472" top="0.78740157480314965" bottom="0.78740157480314965" header="0.31496062992125984" footer="0.31496062992125984"/>
  <pageSetup paperSize="9" scale="50" fitToHeight="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workbookViewId="0">
      <selection activeCell="Q15" sqref="Q15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4.5703125" customWidth="1"/>
    <col min="17" max="17" width="6.7109375" customWidth="1"/>
    <col min="18" max="18" width="6.42578125" customWidth="1"/>
  </cols>
  <sheetData>
    <row r="1" spans="1:27" ht="21">
      <c r="A1" s="80"/>
      <c r="B1" s="185" t="s">
        <v>54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7">
      <c r="A2" s="79"/>
      <c r="B2" s="44"/>
      <c r="C2" s="79"/>
      <c r="D2" s="44"/>
      <c r="E2" s="83"/>
      <c r="F2" s="83"/>
      <c r="G2" s="83"/>
      <c r="H2" s="83"/>
      <c r="I2" s="83"/>
      <c r="J2" s="83"/>
      <c r="K2" s="54"/>
      <c r="L2" s="55"/>
      <c r="M2" s="83"/>
      <c r="N2" s="83"/>
      <c r="O2" s="83"/>
      <c r="P2" s="83"/>
      <c r="Q2" s="83"/>
      <c r="R2" s="83"/>
      <c r="S2" s="83"/>
    </row>
    <row r="3" spans="1:27">
      <c r="A3" s="79"/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83"/>
      <c r="Q3" s="83"/>
      <c r="R3" s="83"/>
      <c r="S3" s="83"/>
      <c r="Y3" s="186" t="s">
        <v>66</v>
      </c>
      <c r="Z3" s="186"/>
      <c r="AA3" s="186"/>
    </row>
    <row r="4" spans="1:27">
      <c r="A4" s="81" t="s">
        <v>0</v>
      </c>
      <c r="B4" s="46" t="s">
        <v>1</v>
      </c>
      <c r="C4" s="81" t="s">
        <v>3</v>
      </c>
      <c r="D4" s="46" t="s">
        <v>2</v>
      </c>
      <c r="E4" s="82" t="s">
        <v>1</v>
      </c>
      <c r="F4" s="82" t="s">
        <v>5</v>
      </c>
      <c r="G4" s="82" t="s">
        <v>2</v>
      </c>
      <c r="H4" s="82" t="s">
        <v>1</v>
      </c>
      <c r="I4" s="82" t="s">
        <v>5</v>
      </c>
      <c r="J4" s="82" t="s">
        <v>2</v>
      </c>
      <c r="K4" s="54"/>
      <c r="L4" s="82" t="s">
        <v>9</v>
      </c>
      <c r="M4" s="194" t="s">
        <v>10</v>
      </c>
      <c r="N4" s="194"/>
      <c r="O4" s="194"/>
      <c r="P4" s="56" t="s">
        <v>11</v>
      </c>
      <c r="Q4" s="82" t="s">
        <v>12</v>
      </c>
      <c r="R4" s="82" t="s">
        <v>13</v>
      </c>
      <c r="S4" s="82" t="s">
        <v>0</v>
      </c>
      <c r="U4" s="28"/>
      <c r="V4" s="195"/>
      <c r="W4" s="195"/>
      <c r="X4" s="6"/>
      <c r="Y4" s="6"/>
      <c r="Z4" s="10"/>
      <c r="AA4" s="10"/>
    </row>
    <row r="5" spans="1:27">
      <c r="A5" s="79">
        <v>4</v>
      </c>
      <c r="B5" s="46" t="str">
        <f>L5</f>
        <v>Petra Janošová</v>
      </c>
      <c r="C5" s="81" t="s">
        <v>3</v>
      </c>
      <c r="D5" s="46" t="str">
        <f>L6</f>
        <v>Barbora Tichá</v>
      </c>
      <c r="E5" s="82">
        <v>2</v>
      </c>
      <c r="F5" s="82" t="s">
        <v>5</v>
      </c>
      <c r="G5" s="82">
        <v>0</v>
      </c>
      <c r="H5" s="82">
        <v>22</v>
      </c>
      <c r="I5" s="82" t="s">
        <v>5</v>
      </c>
      <c r="J5" s="82">
        <v>12</v>
      </c>
      <c r="K5" s="54"/>
      <c r="L5" s="104" t="s">
        <v>55</v>
      </c>
      <c r="M5" s="82">
        <f>SUM(H5,H8,H11,H14,H17)</f>
        <v>110</v>
      </c>
      <c r="N5" s="83" t="s">
        <v>5</v>
      </c>
      <c r="O5" s="82">
        <f>SUM(J5,J8,J11,J14,J17)</f>
        <v>26</v>
      </c>
      <c r="P5" s="82">
        <f>M5-O5</f>
        <v>84</v>
      </c>
      <c r="Q5" s="82">
        <f>SUM(E5,E8,E11,E14,E17,)</f>
        <v>10</v>
      </c>
      <c r="R5" s="82">
        <f>Q5+(P5/100)</f>
        <v>10.84</v>
      </c>
      <c r="S5" s="82">
        <f>RANK(R5,$R$5:$R$10,0)</f>
        <v>1</v>
      </c>
      <c r="U5" s="28"/>
      <c r="V5" s="13" t="s">
        <v>15</v>
      </c>
      <c r="W5" s="14"/>
      <c r="X5" s="6"/>
      <c r="Y5" s="6"/>
      <c r="Z5" s="10"/>
      <c r="AA5" s="10"/>
    </row>
    <row r="6" spans="1:27">
      <c r="A6" s="79">
        <v>5</v>
      </c>
      <c r="B6" s="46" t="str">
        <f>L7</f>
        <v>Iveta Strnadová</v>
      </c>
      <c r="C6" s="81" t="s">
        <v>3</v>
      </c>
      <c r="D6" s="46" t="str">
        <f>L8</f>
        <v>Kamila Zimanová</v>
      </c>
      <c r="E6" s="82">
        <v>2</v>
      </c>
      <c r="F6" s="82" t="s">
        <v>5</v>
      </c>
      <c r="G6" s="82">
        <v>0</v>
      </c>
      <c r="H6" s="82">
        <v>22</v>
      </c>
      <c r="I6" s="82" t="s">
        <v>5</v>
      </c>
      <c r="J6" s="82">
        <v>9</v>
      </c>
      <c r="K6" s="54"/>
      <c r="L6" s="75" t="s">
        <v>58</v>
      </c>
      <c r="M6" s="82">
        <f>SUM(J5,H9,H12,H15,H18)</f>
        <v>88</v>
      </c>
      <c r="N6" s="82" t="s">
        <v>5</v>
      </c>
      <c r="O6" s="82">
        <f>SUM(H5,J9,J12,J15,J18)</f>
        <v>60</v>
      </c>
      <c r="P6" s="82">
        <f t="shared" ref="P6:P8" si="0">M6-O6</f>
        <v>28</v>
      </c>
      <c r="Q6" s="82">
        <f>SUM(G5,E9,E12,E15,E18,)</f>
        <v>6</v>
      </c>
      <c r="R6" s="82">
        <f t="shared" ref="R6:R8" si="1">Q6+(P6/100)</f>
        <v>6.28</v>
      </c>
      <c r="S6" s="82">
        <f>RANK(R6,$R$5:$R$10,0)</f>
        <v>3</v>
      </c>
      <c r="U6" s="28"/>
      <c r="V6" s="13"/>
      <c r="W6" s="15"/>
      <c r="X6" s="6"/>
      <c r="Y6" s="6"/>
      <c r="Z6" s="10"/>
      <c r="AA6" s="10"/>
    </row>
    <row r="7" spans="1:27">
      <c r="A7" s="79">
        <v>6</v>
      </c>
      <c r="B7" s="46" t="str">
        <f>L9</f>
        <v>Michaela Cvejnová</v>
      </c>
      <c r="C7" s="81" t="s">
        <v>3</v>
      </c>
      <c r="D7" s="46" t="str">
        <f>L10</f>
        <v>bye</v>
      </c>
      <c r="E7" s="82">
        <v>2</v>
      </c>
      <c r="F7" s="82" t="s">
        <v>5</v>
      </c>
      <c r="G7" s="82">
        <v>0</v>
      </c>
      <c r="H7" s="82">
        <v>22</v>
      </c>
      <c r="I7" s="82" t="s">
        <v>5</v>
      </c>
      <c r="J7" s="82">
        <v>0</v>
      </c>
      <c r="K7" s="54"/>
      <c r="L7" s="104" t="s">
        <v>59</v>
      </c>
      <c r="M7" s="82">
        <f>SUM(H6,J8,H13,J15,H19)</f>
        <v>94</v>
      </c>
      <c r="N7" s="82" t="s">
        <v>5</v>
      </c>
      <c r="O7" s="82">
        <f>SUM(J6,H8,J13,H15,J19)</f>
        <v>45</v>
      </c>
      <c r="P7" s="82">
        <f t="shared" si="0"/>
        <v>49</v>
      </c>
      <c r="Q7" s="82">
        <f>SUM(E6,G8,E13,G15,E19)</f>
        <v>8</v>
      </c>
      <c r="R7" s="82">
        <f t="shared" si="1"/>
        <v>8.49</v>
      </c>
      <c r="S7" s="82">
        <f t="shared" ref="S7:S10" si="2">RANK(R7,$R$5:$R$10,0)</f>
        <v>2</v>
      </c>
      <c r="U7" s="28"/>
      <c r="V7" s="13"/>
      <c r="W7" s="22" t="s">
        <v>16</v>
      </c>
      <c r="X7" s="256" t="str">
        <f>L5</f>
        <v>Petra Janošová</v>
      </c>
      <c r="Y7" s="257"/>
      <c r="Z7" s="10"/>
      <c r="AA7" s="10"/>
    </row>
    <row r="8" spans="1:27">
      <c r="A8" s="79">
        <v>28</v>
      </c>
      <c r="B8" s="46" t="str">
        <f>L5</f>
        <v>Petra Janošová</v>
      </c>
      <c r="C8" s="81" t="s">
        <v>3</v>
      </c>
      <c r="D8" s="46" t="str">
        <f>L7</f>
        <v>Iveta Strnadová</v>
      </c>
      <c r="E8" s="82">
        <v>2</v>
      </c>
      <c r="F8" s="82" t="s">
        <v>5</v>
      </c>
      <c r="G8" s="82">
        <v>0</v>
      </c>
      <c r="H8" s="82">
        <v>22</v>
      </c>
      <c r="I8" s="82" t="s">
        <v>5</v>
      </c>
      <c r="J8" s="82">
        <v>6</v>
      </c>
      <c r="K8" s="54"/>
      <c r="L8" s="75" t="s">
        <v>61</v>
      </c>
      <c r="M8" s="82">
        <f>SUM(J6,H10,J11,H16,J18)</f>
        <v>53</v>
      </c>
      <c r="N8" s="82" t="s">
        <v>5</v>
      </c>
      <c r="O8" s="82">
        <f>SUM(H6,J10,H11,J16,H18)</f>
        <v>88</v>
      </c>
      <c r="P8" s="82">
        <f t="shared" si="0"/>
        <v>-35</v>
      </c>
      <c r="Q8" s="82">
        <f>SUM(G6,E10,G11,E16,G18)</f>
        <v>2</v>
      </c>
      <c r="R8" s="82">
        <f t="shared" si="1"/>
        <v>1.65</v>
      </c>
      <c r="S8" s="82">
        <f t="shared" si="2"/>
        <v>5</v>
      </c>
      <c r="U8" s="28"/>
      <c r="V8" s="13"/>
      <c r="W8" s="15"/>
      <c r="X8" s="8" t="s">
        <v>15</v>
      </c>
      <c r="Y8" s="11"/>
      <c r="Z8" s="10"/>
      <c r="AA8" s="10"/>
    </row>
    <row r="9" spans="1:27">
      <c r="A9" s="79">
        <v>29</v>
      </c>
      <c r="B9" s="46" t="str">
        <f>L6</f>
        <v>Barbora Tichá</v>
      </c>
      <c r="C9" s="81" t="s">
        <v>3</v>
      </c>
      <c r="D9" s="46" t="str">
        <f>L9</f>
        <v>Michaela Cvejnová</v>
      </c>
      <c r="E9" s="82">
        <v>2</v>
      </c>
      <c r="F9" s="82" t="s">
        <v>5</v>
      </c>
      <c r="G9" s="82">
        <v>0</v>
      </c>
      <c r="H9" s="82">
        <v>22</v>
      </c>
      <c r="I9" s="82" t="s">
        <v>5</v>
      </c>
      <c r="J9" s="82">
        <v>13</v>
      </c>
      <c r="K9" s="54"/>
      <c r="L9" s="104" t="s">
        <v>63</v>
      </c>
      <c r="M9" s="82">
        <f>SUM(H7,J9,J13,J16,J17)</f>
        <v>65</v>
      </c>
      <c r="N9" s="83" t="s">
        <v>5</v>
      </c>
      <c r="O9" s="82">
        <f>SUM(J7,H9,H13,H16,H17)</f>
        <v>81</v>
      </c>
      <c r="P9" s="82">
        <f>M9-O9</f>
        <v>-16</v>
      </c>
      <c r="Q9" s="82">
        <f>SUM(E7,G9,G13,G16,G17)</f>
        <v>4</v>
      </c>
      <c r="R9" s="82">
        <f>Q9+(P9/100)</f>
        <v>3.84</v>
      </c>
      <c r="S9" s="82">
        <f t="shared" si="2"/>
        <v>4</v>
      </c>
      <c r="U9" s="28"/>
      <c r="V9" s="13"/>
      <c r="W9" s="15"/>
      <c r="X9" s="6"/>
      <c r="Y9" s="7"/>
      <c r="Z9" s="10"/>
      <c r="AA9" s="10"/>
    </row>
    <row r="10" spans="1:27">
      <c r="A10" s="79">
        <v>30</v>
      </c>
      <c r="B10" s="46" t="str">
        <f>L8</f>
        <v>Kamila Zimanová</v>
      </c>
      <c r="C10" s="81" t="s">
        <v>3</v>
      </c>
      <c r="D10" s="46" t="str">
        <f>L10</f>
        <v>bye</v>
      </c>
      <c r="E10" s="82">
        <v>2</v>
      </c>
      <c r="F10" s="82" t="s">
        <v>5</v>
      </c>
      <c r="G10" s="82">
        <v>0</v>
      </c>
      <c r="H10" s="82">
        <v>22</v>
      </c>
      <c r="I10" s="82" t="s">
        <v>5</v>
      </c>
      <c r="J10" s="82">
        <v>0</v>
      </c>
      <c r="K10" s="54"/>
      <c r="L10" s="75" t="s">
        <v>53</v>
      </c>
      <c r="M10" s="82">
        <f>SUM(J7,J10,J12,J14,J19)</f>
        <v>0</v>
      </c>
      <c r="N10" s="82" t="s">
        <v>5</v>
      </c>
      <c r="O10" s="82">
        <f>SUM(H7,H10,H12,H14,H19)</f>
        <v>110</v>
      </c>
      <c r="P10" s="82">
        <f t="shared" ref="P10" si="3">M10-O10</f>
        <v>-110</v>
      </c>
      <c r="Q10" s="82">
        <f>SUM(G7,G10,G12,G14,G19,)</f>
        <v>0</v>
      </c>
      <c r="R10" s="82">
        <f t="shared" ref="R10" si="4">Q10+(P10/100)</f>
        <v>-1.1000000000000001</v>
      </c>
      <c r="S10" s="82">
        <f t="shared" si="2"/>
        <v>6</v>
      </c>
      <c r="U10" s="28"/>
      <c r="V10" s="249"/>
      <c r="W10" s="252"/>
      <c r="X10" s="6"/>
      <c r="Y10" s="7"/>
      <c r="Z10" s="10"/>
      <c r="AA10" s="10"/>
    </row>
    <row r="11" spans="1:27">
      <c r="A11" s="79">
        <v>67</v>
      </c>
      <c r="B11" s="46" t="str">
        <f>L5</f>
        <v>Petra Janošová</v>
      </c>
      <c r="C11" s="81" t="s">
        <v>3</v>
      </c>
      <c r="D11" s="46" t="str">
        <f>L8</f>
        <v>Kamila Zimanová</v>
      </c>
      <c r="E11" s="82">
        <v>2</v>
      </c>
      <c r="F11" s="82" t="s">
        <v>5</v>
      </c>
      <c r="G11" s="82">
        <v>0</v>
      </c>
      <c r="H11" s="82">
        <v>22</v>
      </c>
      <c r="I11" s="82" t="s">
        <v>5</v>
      </c>
      <c r="J11" s="82">
        <v>4</v>
      </c>
      <c r="K11" s="54"/>
      <c r="L11" s="32"/>
      <c r="M11" s="83"/>
      <c r="N11" s="83"/>
      <c r="O11" s="83"/>
      <c r="P11" s="83"/>
      <c r="Q11" s="83"/>
      <c r="R11" s="83"/>
      <c r="S11" s="83"/>
      <c r="U11" s="28"/>
      <c r="V11" s="13" t="s">
        <v>15</v>
      </c>
      <c r="W11" s="16"/>
      <c r="X11" s="9"/>
      <c r="Y11" s="7"/>
      <c r="Z11" s="10"/>
      <c r="AA11" s="10"/>
    </row>
    <row r="12" spans="1:27">
      <c r="A12" s="79">
        <v>68</v>
      </c>
      <c r="B12" s="46" t="str">
        <f>L6</f>
        <v>Barbora Tichá</v>
      </c>
      <c r="C12" s="81" t="s">
        <v>3</v>
      </c>
      <c r="D12" s="46" t="str">
        <f>L10</f>
        <v>bye</v>
      </c>
      <c r="E12" s="82">
        <v>2</v>
      </c>
      <c r="F12" s="82" t="s">
        <v>5</v>
      </c>
      <c r="G12" s="82">
        <v>0</v>
      </c>
      <c r="H12" s="82">
        <v>22</v>
      </c>
      <c r="I12" s="82" t="s">
        <v>5</v>
      </c>
      <c r="J12" s="82">
        <v>0</v>
      </c>
      <c r="K12" s="54"/>
      <c r="L12" s="95"/>
      <c r="M12" s="233"/>
      <c r="N12" s="233"/>
      <c r="O12" s="233"/>
      <c r="P12" s="47"/>
      <c r="Q12" s="47"/>
      <c r="R12" s="47"/>
      <c r="S12" s="47"/>
      <c r="U12" s="28"/>
      <c r="V12" s="13"/>
      <c r="W12" s="17"/>
      <c r="X12" s="9"/>
      <c r="Y12" s="7"/>
      <c r="Z12" s="10"/>
      <c r="AA12" s="10"/>
    </row>
    <row r="13" spans="1:27">
      <c r="A13" s="28" t="s">
        <v>205</v>
      </c>
      <c r="B13" s="46" t="str">
        <f>L7</f>
        <v>Iveta Strnadová</v>
      </c>
      <c r="C13" s="81" t="s">
        <v>3</v>
      </c>
      <c r="D13" s="46" t="str">
        <f>L9</f>
        <v>Michaela Cvejnová</v>
      </c>
      <c r="E13" s="82">
        <v>2</v>
      </c>
      <c r="F13" s="82" t="s">
        <v>5</v>
      </c>
      <c r="G13" s="82">
        <v>0</v>
      </c>
      <c r="H13" s="82">
        <v>22</v>
      </c>
      <c r="I13" s="82" t="s">
        <v>5</v>
      </c>
      <c r="J13" s="82">
        <v>4</v>
      </c>
      <c r="K13" s="54"/>
      <c r="L13" s="33"/>
      <c r="M13" s="188"/>
      <c r="N13" s="188"/>
      <c r="O13" s="188"/>
      <c r="P13" s="83"/>
      <c r="Q13" s="83"/>
      <c r="R13" s="83"/>
      <c r="S13" s="83"/>
      <c r="U13" s="28"/>
      <c r="V13" s="13"/>
      <c r="W13" s="247"/>
      <c r="X13" s="247"/>
      <c r="Y13" s="7"/>
      <c r="Z13" s="258" t="str">
        <f>X7</f>
        <v>Petra Janošová</v>
      </c>
      <c r="AA13" s="262"/>
    </row>
    <row r="14" spans="1:27">
      <c r="A14" s="79">
        <v>92</v>
      </c>
      <c r="B14" s="46" t="str">
        <f>L5</f>
        <v>Petra Janošová</v>
      </c>
      <c r="C14" s="81" t="s">
        <v>3</v>
      </c>
      <c r="D14" s="46" t="str">
        <f>L10</f>
        <v>bye</v>
      </c>
      <c r="E14" s="82">
        <v>2</v>
      </c>
      <c r="F14" s="82" t="s">
        <v>5</v>
      </c>
      <c r="G14" s="82">
        <v>0</v>
      </c>
      <c r="H14" s="82">
        <v>22</v>
      </c>
      <c r="I14" s="82" t="s">
        <v>5</v>
      </c>
      <c r="J14" s="82">
        <v>0</v>
      </c>
      <c r="K14" s="54"/>
      <c r="L14" s="47"/>
      <c r="M14" s="233"/>
      <c r="N14" s="233"/>
      <c r="O14" s="233"/>
      <c r="P14" s="97"/>
      <c r="Q14" s="47"/>
      <c r="R14" s="47"/>
      <c r="S14" s="47"/>
      <c r="U14" s="28"/>
      <c r="V14" s="13"/>
      <c r="W14" s="191"/>
      <c r="X14" s="191"/>
      <c r="Y14" s="7"/>
      <c r="Z14" s="253"/>
      <c r="AA14" s="261"/>
    </row>
    <row r="15" spans="1:27">
      <c r="A15" s="28" t="s">
        <v>204</v>
      </c>
      <c r="B15" s="46" t="str">
        <f>L6</f>
        <v>Barbora Tichá</v>
      </c>
      <c r="C15" s="81" t="s">
        <v>3</v>
      </c>
      <c r="D15" s="46" t="str">
        <f>L7</f>
        <v>Iveta Strnadová</v>
      </c>
      <c r="E15" s="82">
        <v>0</v>
      </c>
      <c r="F15" s="82" t="s">
        <v>5</v>
      </c>
      <c r="G15" s="82">
        <v>2</v>
      </c>
      <c r="H15" s="82">
        <v>10</v>
      </c>
      <c r="I15" s="82" t="s">
        <v>5</v>
      </c>
      <c r="J15" s="82">
        <v>22</v>
      </c>
      <c r="K15" s="54"/>
      <c r="L15" s="105"/>
      <c r="M15" s="47"/>
      <c r="N15" s="47"/>
      <c r="O15" s="47"/>
      <c r="P15" s="47"/>
      <c r="Q15" s="47"/>
      <c r="R15" s="47"/>
      <c r="S15" s="47"/>
      <c r="U15" s="28"/>
      <c r="V15" s="13"/>
      <c r="W15" s="13"/>
      <c r="X15" s="6"/>
      <c r="Y15" s="7"/>
      <c r="Z15" s="19"/>
      <c r="AA15" s="20"/>
    </row>
    <row r="16" spans="1:27">
      <c r="A16" s="28" t="s">
        <v>206</v>
      </c>
      <c r="B16" s="46" t="str">
        <f>L8</f>
        <v>Kamila Zimanová</v>
      </c>
      <c r="C16" s="81" t="s">
        <v>3</v>
      </c>
      <c r="D16" s="46" t="str">
        <f>L9</f>
        <v>Michaela Cvejnová</v>
      </c>
      <c r="E16" s="82">
        <v>0</v>
      </c>
      <c r="F16" s="82" t="s">
        <v>5</v>
      </c>
      <c r="G16" s="82">
        <v>2</v>
      </c>
      <c r="H16" s="82">
        <v>15</v>
      </c>
      <c r="I16" s="82" t="s">
        <v>5</v>
      </c>
      <c r="J16" s="82">
        <v>22</v>
      </c>
      <c r="K16" s="54"/>
      <c r="L16" s="106"/>
      <c r="M16" s="47"/>
      <c r="N16" s="47"/>
      <c r="O16" s="47"/>
      <c r="P16" s="47"/>
      <c r="Q16" s="47"/>
      <c r="R16" s="47"/>
      <c r="S16" s="47"/>
      <c r="U16" s="28" t="s">
        <v>17</v>
      </c>
      <c r="V16" s="249" t="str">
        <f>L23</f>
        <v>Sonja Schořová</v>
      </c>
      <c r="W16" s="249"/>
      <c r="X16" s="6"/>
      <c r="Y16" s="7"/>
      <c r="Z16" s="19"/>
      <c r="AA16" s="20"/>
    </row>
    <row r="17" spans="1:29">
      <c r="A17" s="79">
        <v>123</v>
      </c>
      <c r="B17" s="46" t="str">
        <f>L5</f>
        <v>Petra Janošová</v>
      </c>
      <c r="C17" s="81" t="s">
        <v>3</v>
      </c>
      <c r="D17" s="46" t="str">
        <f>L9</f>
        <v>Michaela Cvejnová</v>
      </c>
      <c r="E17" s="82">
        <v>2</v>
      </c>
      <c r="F17" s="82" t="s">
        <v>5</v>
      </c>
      <c r="G17" s="82">
        <v>0</v>
      </c>
      <c r="H17" s="82">
        <v>22</v>
      </c>
      <c r="I17" s="82" t="s">
        <v>5</v>
      </c>
      <c r="J17" s="82">
        <v>4</v>
      </c>
      <c r="K17" s="54"/>
      <c r="L17" s="105"/>
      <c r="M17" s="47"/>
      <c r="N17" s="47"/>
      <c r="O17" s="47"/>
      <c r="P17" s="47"/>
      <c r="Q17" s="47"/>
      <c r="R17" s="47"/>
      <c r="S17" s="47"/>
      <c r="U17" s="28"/>
      <c r="V17" s="13" t="s">
        <v>15</v>
      </c>
      <c r="W17" s="14"/>
      <c r="X17" s="6"/>
      <c r="Y17" s="7"/>
      <c r="Z17" s="19"/>
      <c r="AA17" s="20"/>
    </row>
    <row r="18" spans="1:29">
      <c r="A18" s="79">
        <v>124</v>
      </c>
      <c r="B18" s="46" t="str">
        <f>L6</f>
        <v>Barbora Tichá</v>
      </c>
      <c r="C18" s="81" t="s">
        <v>3</v>
      </c>
      <c r="D18" s="46" t="str">
        <f>L8</f>
        <v>Kamila Zimanová</v>
      </c>
      <c r="E18" s="82">
        <v>2</v>
      </c>
      <c r="F18" s="82" t="s">
        <v>5</v>
      </c>
      <c r="G18" s="82">
        <v>0</v>
      </c>
      <c r="H18" s="82">
        <v>22</v>
      </c>
      <c r="I18" s="82" t="s">
        <v>5</v>
      </c>
      <c r="J18" s="82">
        <v>3</v>
      </c>
      <c r="K18" s="54"/>
      <c r="L18" s="106"/>
      <c r="M18" s="47"/>
      <c r="N18" s="47"/>
      <c r="O18" s="47"/>
      <c r="P18" s="47"/>
      <c r="Q18" s="47"/>
      <c r="R18" s="47"/>
      <c r="S18" s="47"/>
      <c r="U18" s="28"/>
      <c r="V18" s="13"/>
      <c r="W18" s="15"/>
      <c r="X18" s="6"/>
      <c r="Y18" s="7"/>
      <c r="Z18" s="19"/>
      <c r="AA18" s="20"/>
    </row>
    <row r="19" spans="1:29">
      <c r="A19" s="79">
        <v>125</v>
      </c>
      <c r="B19" s="46" t="str">
        <f>L7</f>
        <v>Iveta Strnadová</v>
      </c>
      <c r="C19" s="81" t="s">
        <v>3</v>
      </c>
      <c r="D19" s="46" t="str">
        <f>L10</f>
        <v>bye</v>
      </c>
      <c r="E19" s="82">
        <v>2</v>
      </c>
      <c r="F19" s="82" t="s">
        <v>5</v>
      </c>
      <c r="G19" s="82">
        <v>0</v>
      </c>
      <c r="H19" s="82">
        <v>22</v>
      </c>
      <c r="I19" s="82" t="s">
        <v>5</v>
      </c>
      <c r="J19" s="82">
        <v>0</v>
      </c>
      <c r="K19" s="54"/>
      <c r="L19" s="105"/>
      <c r="M19" s="47"/>
      <c r="N19" s="47"/>
      <c r="O19" s="47"/>
      <c r="P19" s="47"/>
      <c r="Q19" s="47"/>
      <c r="R19" s="47"/>
      <c r="S19" s="47"/>
      <c r="U19" s="28"/>
      <c r="V19" s="13"/>
      <c r="W19" s="15"/>
      <c r="X19" s="250" t="str">
        <f>V16</f>
        <v>Sonja Schořová</v>
      </c>
      <c r="Y19" s="251"/>
      <c r="Z19" s="19"/>
      <c r="AA19" s="20"/>
    </row>
    <row r="20" spans="1:29">
      <c r="A20" s="79"/>
      <c r="B20" s="107"/>
      <c r="C20" s="108"/>
      <c r="D20" s="107"/>
      <c r="E20" s="107"/>
      <c r="F20" s="109"/>
      <c r="G20" s="107"/>
      <c r="H20" s="107"/>
      <c r="I20" s="109"/>
      <c r="J20" s="107"/>
      <c r="K20" s="44"/>
      <c r="L20" s="110" t="s">
        <v>14</v>
      </c>
      <c r="M20" s="47"/>
      <c r="N20" s="47"/>
      <c r="O20" s="47"/>
      <c r="P20" s="47"/>
      <c r="Q20" s="47"/>
      <c r="R20" s="47"/>
      <c r="S20" s="47"/>
      <c r="U20" s="28"/>
      <c r="V20" s="13"/>
      <c r="W20" s="15"/>
      <c r="X20" s="8" t="s">
        <v>15</v>
      </c>
      <c r="Y20" s="12"/>
      <c r="Z20" s="19"/>
      <c r="AA20" s="20"/>
    </row>
    <row r="21" spans="1:29">
      <c r="A21" s="79"/>
      <c r="B21" s="46"/>
      <c r="C21" s="81"/>
      <c r="D21" s="46"/>
      <c r="E21" s="82"/>
      <c r="F21" s="82"/>
      <c r="G21" s="82"/>
      <c r="H21" s="82"/>
      <c r="I21" s="82"/>
      <c r="J21" s="82"/>
      <c r="K21" s="54"/>
      <c r="L21" s="82" t="s">
        <v>9</v>
      </c>
      <c r="M21" s="194" t="s">
        <v>10</v>
      </c>
      <c r="N21" s="194"/>
      <c r="O21" s="194"/>
      <c r="P21" s="56" t="s">
        <v>11</v>
      </c>
      <c r="Q21" s="82" t="s">
        <v>12</v>
      </c>
      <c r="R21" s="82" t="s">
        <v>13</v>
      </c>
      <c r="S21" s="82" t="s">
        <v>0</v>
      </c>
      <c r="U21" s="28"/>
      <c r="V21" s="13"/>
      <c r="W21" s="15"/>
      <c r="X21" s="6"/>
      <c r="Y21" s="9"/>
      <c r="Z21" s="19"/>
      <c r="AA21" s="20"/>
    </row>
    <row r="22" spans="1:29">
      <c r="A22" s="79">
        <v>1</v>
      </c>
      <c r="B22" s="46" t="str">
        <f>L22</f>
        <v>Tereza Kubečková</v>
      </c>
      <c r="C22" s="81" t="s">
        <v>3</v>
      </c>
      <c r="D22" s="46" t="str">
        <f>L23</f>
        <v>Sonja Schořová</v>
      </c>
      <c r="E22" s="82">
        <v>0</v>
      </c>
      <c r="F22" s="82" t="s">
        <v>5</v>
      </c>
      <c r="G22" s="82">
        <v>2</v>
      </c>
      <c r="H22" s="82">
        <v>10</v>
      </c>
      <c r="I22" s="82" t="s">
        <v>5</v>
      </c>
      <c r="J22" s="82">
        <v>22</v>
      </c>
      <c r="K22" s="54"/>
      <c r="L22" s="104" t="s">
        <v>56</v>
      </c>
      <c r="M22" s="82">
        <f>SUM(H22,H25,H28,H31,H34)</f>
        <v>77</v>
      </c>
      <c r="N22" s="83" t="s">
        <v>5</v>
      </c>
      <c r="O22" s="82">
        <f>SUM(J22,J25,J28,J31,J34)</f>
        <v>85</v>
      </c>
      <c r="P22" s="82">
        <f>M22-O22</f>
        <v>-8</v>
      </c>
      <c r="Q22" s="82">
        <f>SUM(E22,E25,E28,E31,E34,)</f>
        <v>5</v>
      </c>
      <c r="R22" s="82">
        <f>Q22+(P22/100)</f>
        <v>4.92</v>
      </c>
      <c r="S22" s="82">
        <f>RANK(R22,$R$22:$R$27,0)</f>
        <v>3</v>
      </c>
      <c r="U22" s="1" t="s">
        <v>20</v>
      </c>
      <c r="V22" s="249" t="str">
        <f>L6</f>
        <v>Barbora Tichá</v>
      </c>
      <c r="W22" s="252"/>
      <c r="X22" s="6"/>
      <c r="Y22" s="6"/>
      <c r="Z22" s="19"/>
      <c r="AA22" s="20"/>
    </row>
    <row r="23" spans="1:29">
      <c r="A23" s="79">
        <v>2</v>
      </c>
      <c r="B23" s="46" t="str">
        <f>L24</f>
        <v>Karolína Eisnerová</v>
      </c>
      <c r="C23" s="81" t="s">
        <v>3</v>
      </c>
      <c r="D23" s="46" t="str">
        <f>L25</f>
        <v>Tereza Klepetková</v>
      </c>
      <c r="E23" s="82">
        <v>2</v>
      </c>
      <c r="F23" s="82" t="s">
        <v>5</v>
      </c>
      <c r="G23" s="82">
        <v>0</v>
      </c>
      <c r="H23" s="82">
        <v>22</v>
      </c>
      <c r="I23" s="82" t="s">
        <v>5</v>
      </c>
      <c r="J23" s="82">
        <v>12</v>
      </c>
      <c r="K23" s="54"/>
      <c r="L23" s="75" t="s">
        <v>57</v>
      </c>
      <c r="M23" s="82">
        <f>SUM(J22,H26,H29,H32,H35)</f>
        <v>101</v>
      </c>
      <c r="N23" s="82" t="s">
        <v>5</v>
      </c>
      <c r="O23" s="82">
        <f>SUM(H22,J26,J29,J32,J35)</f>
        <v>65</v>
      </c>
      <c r="P23" s="82">
        <f t="shared" ref="P23:P25" si="5">M23-O23</f>
        <v>36</v>
      </c>
      <c r="Q23" s="82">
        <f>SUM(G22,E26,E29,E32,E35,)</f>
        <v>8</v>
      </c>
      <c r="R23" s="82">
        <f t="shared" ref="R23:R25" si="6">Q23+(P23/100)</f>
        <v>8.36</v>
      </c>
      <c r="S23" s="82">
        <f t="shared" ref="S23:S27" si="7">RANK(R23,$R$22:$R$27,0)</f>
        <v>2</v>
      </c>
      <c r="U23" s="28"/>
      <c r="Z23" s="18"/>
      <c r="AA23" s="21"/>
    </row>
    <row r="24" spans="1:29">
      <c r="A24" s="79">
        <v>3</v>
      </c>
      <c r="B24" s="46" t="str">
        <f>L26</f>
        <v>Klára Homolková</v>
      </c>
      <c r="C24" s="81" t="s">
        <v>3</v>
      </c>
      <c r="D24" s="46" t="str">
        <f>L27</f>
        <v>Anna Drnková</v>
      </c>
      <c r="E24" s="82">
        <v>2</v>
      </c>
      <c r="F24" s="82" t="s">
        <v>5</v>
      </c>
      <c r="G24" s="82">
        <v>0</v>
      </c>
      <c r="H24" s="82">
        <v>22</v>
      </c>
      <c r="I24" s="82" t="s">
        <v>5</v>
      </c>
      <c r="J24" s="82">
        <v>3</v>
      </c>
      <c r="K24" s="54"/>
      <c r="L24" s="104" t="s">
        <v>60</v>
      </c>
      <c r="M24" s="82">
        <f>SUM(H23,J25,H30,J32,H36)</f>
        <v>74</v>
      </c>
      <c r="N24" s="82" t="s">
        <v>5</v>
      </c>
      <c r="O24" s="82">
        <f>SUM(J23,H25,J30,H32,J36)</f>
        <v>86</v>
      </c>
      <c r="P24" s="82">
        <f t="shared" si="5"/>
        <v>-12</v>
      </c>
      <c r="Q24" s="82">
        <f>SUM(E23,G25,E30,G32,E36)</f>
        <v>5</v>
      </c>
      <c r="R24" s="82">
        <f t="shared" si="6"/>
        <v>4.88</v>
      </c>
      <c r="S24" s="82">
        <f t="shared" si="7"/>
        <v>4</v>
      </c>
      <c r="U24" s="28"/>
      <c r="Z24" s="18"/>
      <c r="AA24" s="21"/>
    </row>
    <row r="25" spans="1:29">
      <c r="A25" s="79">
        <v>25</v>
      </c>
      <c r="B25" s="46" t="str">
        <f>L22</f>
        <v>Tereza Kubečková</v>
      </c>
      <c r="C25" s="81" t="s">
        <v>3</v>
      </c>
      <c r="D25" s="46" t="str">
        <f>L24</f>
        <v>Karolína Eisnerová</v>
      </c>
      <c r="E25" s="82">
        <v>1</v>
      </c>
      <c r="F25" s="82" t="s">
        <v>5</v>
      </c>
      <c r="G25" s="82">
        <v>1</v>
      </c>
      <c r="H25" s="82">
        <v>17</v>
      </c>
      <c r="I25" s="82" t="s">
        <v>5</v>
      </c>
      <c r="J25" s="82">
        <v>18</v>
      </c>
      <c r="K25" s="54"/>
      <c r="L25" s="75" t="s">
        <v>62</v>
      </c>
      <c r="M25" s="82">
        <f>SUM(J23,H27,J28,H33,J35)</f>
        <v>60</v>
      </c>
      <c r="N25" s="82" t="s">
        <v>5</v>
      </c>
      <c r="O25" s="82">
        <f>SUM(H23,J27,H28,J33,H35)</f>
        <v>109</v>
      </c>
      <c r="P25" s="82">
        <f t="shared" si="5"/>
        <v>-49</v>
      </c>
      <c r="Q25" s="82">
        <f>SUM(G23,E27,G28,E33,G35)</f>
        <v>1</v>
      </c>
      <c r="R25" s="82">
        <f t="shared" si="6"/>
        <v>0.51</v>
      </c>
      <c r="S25" s="82">
        <f t="shared" si="7"/>
        <v>6</v>
      </c>
      <c r="U25" s="255" t="str">
        <f>V22</f>
        <v>Barbora Tichá</v>
      </c>
      <c r="V25" s="255"/>
      <c r="Y25" s="255" t="str">
        <f>X31</f>
        <v>Iveta Strnadová</v>
      </c>
      <c r="Z25" s="255"/>
      <c r="AA25" s="21"/>
      <c r="AB25" s="260" t="str">
        <f>Z13</f>
        <v>Petra Janošová</v>
      </c>
      <c r="AC25" s="255"/>
    </row>
    <row r="26" spans="1:29">
      <c r="A26" s="79">
        <v>26</v>
      </c>
      <c r="B26" s="46" t="str">
        <f>L23</f>
        <v>Sonja Schořová</v>
      </c>
      <c r="C26" s="81" t="s">
        <v>3</v>
      </c>
      <c r="D26" s="46" t="str">
        <f>L26</f>
        <v>Klára Homolková</v>
      </c>
      <c r="E26" s="82">
        <v>0</v>
      </c>
      <c r="F26" s="82" t="s">
        <v>5</v>
      </c>
      <c r="G26" s="82">
        <v>2</v>
      </c>
      <c r="H26" s="82">
        <v>13</v>
      </c>
      <c r="I26" s="82" t="s">
        <v>5</v>
      </c>
      <c r="J26" s="82">
        <v>22</v>
      </c>
      <c r="K26" s="54"/>
      <c r="L26" s="104" t="s">
        <v>64</v>
      </c>
      <c r="M26" s="82">
        <f>SUM(H24,J26,J30,J33,J34)</f>
        <v>110</v>
      </c>
      <c r="N26" s="83" t="s">
        <v>5</v>
      </c>
      <c r="O26" s="82">
        <f>SUM(J24,H26,H30,H33,H34)</f>
        <v>36</v>
      </c>
      <c r="P26" s="82">
        <f>M26-O26</f>
        <v>74</v>
      </c>
      <c r="Q26" s="82">
        <f>SUM(E24,G26,G30,G33,G34)</f>
        <v>10</v>
      </c>
      <c r="R26" s="82">
        <f>Q26+(P26/100)</f>
        <v>10.74</v>
      </c>
      <c r="S26" s="82">
        <f t="shared" si="7"/>
        <v>1</v>
      </c>
      <c r="U26" s="224" t="s">
        <v>51</v>
      </c>
      <c r="V26" s="224"/>
      <c r="Y26" s="224" t="s">
        <v>50</v>
      </c>
      <c r="Z26" s="224"/>
      <c r="AA26" s="21"/>
      <c r="AB26" s="267" t="s">
        <v>213</v>
      </c>
      <c r="AC26" s="224"/>
    </row>
    <row r="27" spans="1:29">
      <c r="A27" s="79">
        <v>27</v>
      </c>
      <c r="B27" s="46" t="str">
        <f>L25</f>
        <v>Tereza Klepetková</v>
      </c>
      <c r="C27" s="81" t="s">
        <v>3</v>
      </c>
      <c r="D27" s="46" t="str">
        <f>L27</f>
        <v>Anna Drnková</v>
      </c>
      <c r="E27" s="82">
        <v>1</v>
      </c>
      <c r="F27" s="82" t="s">
        <v>5</v>
      </c>
      <c r="G27" s="82">
        <v>1</v>
      </c>
      <c r="H27" s="82">
        <v>18</v>
      </c>
      <c r="I27" s="82" t="s">
        <v>5</v>
      </c>
      <c r="J27" s="82">
        <v>21</v>
      </c>
      <c r="K27" s="54"/>
      <c r="L27" s="75" t="s">
        <v>65</v>
      </c>
      <c r="M27" s="82">
        <f>SUM(J24,J27,J29,J31,J36)</f>
        <v>65</v>
      </c>
      <c r="N27" s="82" t="s">
        <v>5</v>
      </c>
      <c r="O27" s="82">
        <f>SUM(H24,H27,H29,H31,H36)</f>
        <v>106</v>
      </c>
      <c r="P27" s="82">
        <f t="shared" ref="P27" si="8">M27-O27</f>
        <v>-41</v>
      </c>
      <c r="Q27" s="82">
        <f>SUM(G24,G27,G29,G31,G36,)</f>
        <v>1</v>
      </c>
      <c r="R27" s="82">
        <f t="shared" ref="R27" si="9">Q27+(P27/100)</f>
        <v>0.59000000000000008</v>
      </c>
      <c r="S27" s="82">
        <f t="shared" si="7"/>
        <v>5</v>
      </c>
      <c r="U27" s="28"/>
      <c r="Z27" s="18"/>
      <c r="AA27" s="21"/>
    </row>
    <row r="28" spans="1:29">
      <c r="A28" s="79">
        <v>69</v>
      </c>
      <c r="B28" s="46" t="str">
        <f>L22</f>
        <v>Tereza Kubečková</v>
      </c>
      <c r="C28" s="81" t="s">
        <v>3</v>
      </c>
      <c r="D28" s="46" t="str">
        <f>L25</f>
        <v>Tereza Klepetková</v>
      </c>
      <c r="E28" s="82">
        <v>2</v>
      </c>
      <c r="F28" s="82" t="s">
        <v>5</v>
      </c>
      <c r="G28" s="82">
        <v>0</v>
      </c>
      <c r="H28" s="82">
        <v>22</v>
      </c>
      <c r="I28" s="82" t="s">
        <v>5</v>
      </c>
      <c r="J28" s="82">
        <v>8</v>
      </c>
      <c r="K28" s="54"/>
      <c r="L28" s="32"/>
      <c r="M28" s="83"/>
      <c r="N28" s="83"/>
      <c r="O28" s="83"/>
      <c r="P28" s="83"/>
      <c r="Q28" s="83"/>
      <c r="R28" s="83"/>
      <c r="S28" s="83"/>
      <c r="U28" s="28" t="s">
        <v>23</v>
      </c>
      <c r="V28" s="195" t="str">
        <f>L22</f>
        <v>Tereza Kubečková</v>
      </c>
      <c r="W28" s="195"/>
      <c r="X28" s="6"/>
      <c r="Y28" s="6"/>
      <c r="Z28" s="19"/>
      <c r="AA28" s="20"/>
    </row>
    <row r="29" spans="1:29">
      <c r="A29" s="79">
        <v>70</v>
      </c>
      <c r="B29" s="46" t="str">
        <f>L23</f>
        <v>Sonja Schořová</v>
      </c>
      <c r="C29" s="81" t="s">
        <v>3</v>
      </c>
      <c r="D29" s="46" t="str">
        <f>L27</f>
        <v>Anna Drnková</v>
      </c>
      <c r="E29" s="82">
        <v>2</v>
      </c>
      <c r="F29" s="82" t="s">
        <v>5</v>
      </c>
      <c r="G29" s="82">
        <v>0</v>
      </c>
      <c r="H29" s="82">
        <v>22</v>
      </c>
      <c r="I29" s="82" t="s">
        <v>5</v>
      </c>
      <c r="J29" s="82">
        <v>13</v>
      </c>
      <c r="K29" s="54"/>
      <c r="L29" s="95"/>
      <c r="M29" s="233"/>
      <c r="N29" s="233"/>
      <c r="O29" s="233"/>
      <c r="P29" s="47"/>
      <c r="Q29" s="47"/>
      <c r="R29" s="47"/>
      <c r="S29" s="47"/>
      <c r="U29" s="28"/>
      <c r="V29" s="13"/>
      <c r="W29" s="14"/>
      <c r="X29" s="6"/>
      <c r="Y29" s="6"/>
      <c r="Z29" s="19"/>
      <c r="AA29" s="20"/>
    </row>
    <row r="30" spans="1:29">
      <c r="A30" s="28" t="s">
        <v>207</v>
      </c>
      <c r="B30" s="46" t="str">
        <f>L24</f>
        <v>Karolína Eisnerová</v>
      </c>
      <c r="C30" s="81" t="s">
        <v>3</v>
      </c>
      <c r="D30" s="46" t="str">
        <f>L26</f>
        <v>Klára Homolková</v>
      </c>
      <c r="E30" s="82">
        <v>0</v>
      </c>
      <c r="F30" s="82" t="s">
        <v>5</v>
      </c>
      <c r="G30" s="82">
        <v>2</v>
      </c>
      <c r="H30" s="82">
        <v>7</v>
      </c>
      <c r="I30" s="82" t="s">
        <v>5</v>
      </c>
      <c r="J30" s="82">
        <v>22</v>
      </c>
      <c r="K30" s="54"/>
      <c r="L30" s="33"/>
      <c r="M30" s="188"/>
      <c r="N30" s="188"/>
      <c r="O30" s="188"/>
      <c r="P30" s="83"/>
      <c r="Q30" s="83"/>
      <c r="R30" s="83"/>
      <c r="S30" s="83"/>
      <c r="U30" s="28"/>
      <c r="V30" s="13"/>
      <c r="W30" s="15"/>
      <c r="X30" s="6"/>
      <c r="Y30" s="6"/>
      <c r="Z30" s="19"/>
      <c r="AA30" s="20"/>
    </row>
    <row r="31" spans="1:29">
      <c r="A31" s="79">
        <v>90</v>
      </c>
      <c r="B31" s="46" t="str">
        <f>L22</f>
        <v>Tereza Kubečková</v>
      </c>
      <c r="C31" s="81" t="s">
        <v>3</v>
      </c>
      <c r="D31" s="46" t="str">
        <f>L27</f>
        <v>Anna Drnková</v>
      </c>
      <c r="E31" s="82">
        <v>2</v>
      </c>
      <c r="F31" s="82" t="s">
        <v>5</v>
      </c>
      <c r="G31" s="82">
        <v>0</v>
      </c>
      <c r="H31" s="82">
        <v>22</v>
      </c>
      <c r="I31" s="82" t="s">
        <v>5</v>
      </c>
      <c r="J31" s="82">
        <v>15</v>
      </c>
      <c r="K31" s="54"/>
      <c r="L31" s="47"/>
      <c r="M31" s="233"/>
      <c r="N31" s="233"/>
      <c r="O31" s="233"/>
      <c r="P31" s="97"/>
      <c r="Q31" s="47"/>
      <c r="R31" s="47"/>
      <c r="S31" s="47"/>
      <c r="U31" s="28"/>
      <c r="V31" s="13"/>
      <c r="W31" s="15"/>
      <c r="X31" s="256" t="str">
        <f>V34</f>
        <v>Iveta Strnadová</v>
      </c>
      <c r="Y31" s="257"/>
      <c r="Z31" s="19"/>
      <c r="AA31" s="20"/>
    </row>
    <row r="32" spans="1:29">
      <c r="A32" s="28" t="s">
        <v>208</v>
      </c>
      <c r="B32" s="46" t="str">
        <f>L23</f>
        <v>Sonja Schořová</v>
      </c>
      <c r="C32" s="81" t="s">
        <v>3</v>
      </c>
      <c r="D32" s="46" t="str">
        <f>L24</f>
        <v>Karolína Eisnerová</v>
      </c>
      <c r="E32" s="82">
        <v>2</v>
      </c>
      <c r="F32" s="82" t="s">
        <v>5</v>
      </c>
      <c r="G32" s="82">
        <v>0</v>
      </c>
      <c r="H32" s="82">
        <v>22</v>
      </c>
      <c r="I32" s="82" t="s">
        <v>5</v>
      </c>
      <c r="J32" s="82">
        <v>5</v>
      </c>
      <c r="K32" s="54"/>
      <c r="L32" s="105"/>
      <c r="M32" s="47"/>
      <c r="N32" s="47"/>
      <c r="O32" s="47"/>
      <c r="P32" s="47"/>
      <c r="Q32" s="47"/>
      <c r="R32" s="47"/>
      <c r="S32" s="47"/>
      <c r="U32" s="28"/>
      <c r="V32" s="13"/>
      <c r="W32" s="15"/>
      <c r="X32" s="8" t="s">
        <v>15</v>
      </c>
      <c r="Y32" s="11"/>
      <c r="Z32" s="19"/>
      <c r="AA32" s="20"/>
    </row>
    <row r="33" spans="1:27">
      <c r="A33" s="28" t="s">
        <v>209</v>
      </c>
      <c r="B33" s="46" t="str">
        <f>L25</f>
        <v>Tereza Klepetková</v>
      </c>
      <c r="C33" s="81" t="s">
        <v>3</v>
      </c>
      <c r="D33" s="46" t="str">
        <f>L26</f>
        <v>Klára Homolková</v>
      </c>
      <c r="E33" s="82">
        <v>0</v>
      </c>
      <c r="F33" s="82" t="s">
        <v>5</v>
      </c>
      <c r="G33" s="82">
        <v>2</v>
      </c>
      <c r="H33" s="82">
        <v>7</v>
      </c>
      <c r="I33" s="82" t="s">
        <v>5</v>
      </c>
      <c r="J33" s="82">
        <v>22</v>
      </c>
      <c r="K33" s="54"/>
      <c r="L33" s="106"/>
      <c r="M33" s="1"/>
      <c r="N33" s="47"/>
      <c r="O33" s="47"/>
      <c r="P33" s="47"/>
      <c r="Q33" s="47"/>
      <c r="R33" s="47"/>
      <c r="S33" s="47"/>
      <c r="U33" s="28"/>
      <c r="V33" s="13"/>
      <c r="W33" s="15"/>
      <c r="X33" s="6"/>
      <c r="Y33" s="7"/>
      <c r="Z33" s="19"/>
      <c r="AA33" s="20"/>
    </row>
    <row r="34" spans="1:27">
      <c r="A34" s="28">
        <v>126</v>
      </c>
      <c r="B34" s="46" t="str">
        <f>L22</f>
        <v>Tereza Kubečková</v>
      </c>
      <c r="C34" s="81" t="s">
        <v>3</v>
      </c>
      <c r="D34" s="46" t="str">
        <f>L26</f>
        <v>Klára Homolková</v>
      </c>
      <c r="E34" s="82">
        <v>0</v>
      </c>
      <c r="F34" s="82" t="s">
        <v>5</v>
      </c>
      <c r="G34" s="82">
        <v>2</v>
      </c>
      <c r="H34" s="82">
        <v>6</v>
      </c>
      <c r="I34" s="82" t="s">
        <v>5</v>
      </c>
      <c r="J34" s="82">
        <v>22</v>
      </c>
      <c r="K34" s="54"/>
      <c r="L34" s="105"/>
      <c r="M34" s="47"/>
      <c r="N34" s="47"/>
      <c r="O34" s="47"/>
      <c r="P34" s="47"/>
      <c r="Q34" s="47"/>
      <c r="R34" s="47"/>
      <c r="S34" s="47"/>
      <c r="U34" s="28" t="s">
        <v>18</v>
      </c>
      <c r="V34" s="249" t="str">
        <f>L7</f>
        <v>Iveta Strnadová</v>
      </c>
      <c r="W34" s="252"/>
      <c r="X34" s="6"/>
      <c r="Y34" s="7"/>
      <c r="Z34" s="19"/>
      <c r="AA34" s="20"/>
    </row>
    <row r="35" spans="1:27">
      <c r="A35" s="28">
        <v>127</v>
      </c>
      <c r="B35" s="46" t="str">
        <f>L23</f>
        <v>Sonja Schořová</v>
      </c>
      <c r="C35" s="81" t="s">
        <v>3</v>
      </c>
      <c r="D35" s="46" t="str">
        <f>L25</f>
        <v>Tereza Klepetková</v>
      </c>
      <c r="E35" s="82">
        <v>2</v>
      </c>
      <c r="F35" s="82" t="s">
        <v>5</v>
      </c>
      <c r="G35" s="82">
        <v>0</v>
      </c>
      <c r="H35" s="82">
        <v>22</v>
      </c>
      <c r="I35" s="82" t="s">
        <v>5</v>
      </c>
      <c r="J35" s="82">
        <v>15</v>
      </c>
      <c r="K35" s="54"/>
      <c r="L35" s="106"/>
      <c r="M35" s="47"/>
      <c r="N35" s="47"/>
      <c r="O35" s="47"/>
      <c r="P35" s="47"/>
      <c r="Q35" s="47"/>
      <c r="R35" s="47"/>
      <c r="S35" s="47"/>
      <c r="U35" s="28"/>
      <c r="V35" s="13" t="s">
        <v>15</v>
      </c>
      <c r="W35" s="16"/>
      <c r="X35" s="9"/>
      <c r="Y35" s="7"/>
      <c r="Z35" s="19"/>
      <c r="AA35" s="20"/>
    </row>
    <row r="36" spans="1:27">
      <c r="A36" s="28">
        <v>128</v>
      </c>
      <c r="B36" s="46" t="str">
        <f>L24</f>
        <v>Karolína Eisnerová</v>
      </c>
      <c r="C36" s="81" t="s">
        <v>3</v>
      </c>
      <c r="D36" s="46" t="str">
        <f>L27</f>
        <v>Anna Drnková</v>
      </c>
      <c r="E36" s="82">
        <v>2</v>
      </c>
      <c r="F36" s="82" t="s">
        <v>5</v>
      </c>
      <c r="G36" s="82">
        <v>0</v>
      </c>
      <c r="H36" s="82">
        <v>22</v>
      </c>
      <c r="I36" s="82" t="s">
        <v>5</v>
      </c>
      <c r="J36" s="82">
        <v>13</v>
      </c>
      <c r="K36" s="54"/>
      <c r="L36" s="105"/>
      <c r="M36" s="47"/>
      <c r="N36" s="47"/>
      <c r="O36" s="47"/>
      <c r="P36" s="47"/>
      <c r="Q36" s="47"/>
      <c r="R36" s="47"/>
      <c r="S36" s="47"/>
      <c r="U36" s="28"/>
      <c r="V36" s="13"/>
      <c r="W36" s="17"/>
      <c r="X36" s="9"/>
      <c r="Y36" s="7"/>
      <c r="Z36" s="19"/>
      <c r="AA36" s="20"/>
    </row>
    <row r="37" spans="1:27">
      <c r="B37" s="103"/>
      <c r="C37" s="86"/>
      <c r="D37" s="103"/>
      <c r="E37" s="103"/>
      <c r="F37" s="47"/>
      <c r="G37" s="103"/>
      <c r="H37" s="103"/>
      <c r="I37" s="47"/>
      <c r="J37" s="103"/>
      <c r="K37" s="103"/>
      <c r="L37" s="106"/>
      <c r="M37" s="47"/>
      <c r="N37" s="47"/>
      <c r="O37" s="47"/>
      <c r="P37" s="47"/>
      <c r="Q37" s="47"/>
      <c r="R37" s="47"/>
      <c r="S37" s="47"/>
      <c r="U37" s="28"/>
      <c r="V37" s="13"/>
      <c r="W37" s="247"/>
      <c r="X37" s="247"/>
      <c r="Y37" s="7"/>
      <c r="Z37" s="258" t="str">
        <f>X43</f>
        <v>Klára Homolková</v>
      </c>
      <c r="AA37" s="259"/>
    </row>
    <row r="38" spans="1:27">
      <c r="U38" s="28"/>
      <c r="V38" s="13"/>
      <c r="W38" s="191"/>
      <c r="X38" s="191"/>
      <c r="Y38" s="7"/>
      <c r="Z38" s="253"/>
      <c r="AA38" s="254"/>
    </row>
    <row r="39" spans="1:27">
      <c r="U39" s="28"/>
      <c r="V39" s="13"/>
      <c r="W39" s="13"/>
      <c r="X39" s="6"/>
      <c r="Y39" s="7"/>
      <c r="Z39" s="10"/>
      <c r="AA39" s="10"/>
    </row>
    <row r="40" spans="1:27">
      <c r="U40" s="28"/>
      <c r="V40" s="249"/>
      <c r="W40" s="249"/>
      <c r="X40" s="6"/>
      <c r="Y40" s="7"/>
      <c r="Z40" s="10"/>
      <c r="AA40" s="10"/>
    </row>
    <row r="41" spans="1:27">
      <c r="U41" s="28"/>
      <c r="V41" s="13" t="s">
        <v>15</v>
      </c>
      <c r="W41" s="14"/>
      <c r="X41" s="6"/>
      <c r="Y41" s="7"/>
      <c r="Z41" s="10"/>
      <c r="AA41" s="10"/>
    </row>
    <row r="42" spans="1:27">
      <c r="U42" s="28"/>
      <c r="V42" s="13"/>
      <c r="W42" s="15"/>
      <c r="X42" s="6"/>
      <c r="Y42" s="7"/>
      <c r="Z42" s="10"/>
      <c r="AA42" s="10"/>
    </row>
    <row r="43" spans="1:27">
      <c r="U43" s="28"/>
      <c r="V43" s="13"/>
      <c r="W43" s="22" t="s">
        <v>19</v>
      </c>
      <c r="X43" s="250" t="str">
        <f>L26</f>
        <v>Klára Homolková</v>
      </c>
      <c r="Y43" s="251"/>
      <c r="Z43" s="10"/>
      <c r="AA43" s="10"/>
    </row>
    <row r="44" spans="1:27">
      <c r="U44" s="28"/>
      <c r="V44" s="13"/>
      <c r="W44" s="15"/>
      <c r="X44" s="8" t="s">
        <v>15</v>
      </c>
      <c r="Y44" s="12"/>
      <c r="Z44" s="10"/>
      <c r="AA44" s="10"/>
    </row>
    <row r="45" spans="1:27">
      <c r="U45" s="28"/>
      <c r="V45" s="13"/>
      <c r="W45" s="15"/>
      <c r="X45" s="6"/>
      <c r="Y45" s="9"/>
      <c r="Z45" s="10"/>
      <c r="AA45" s="10"/>
    </row>
    <row r="46" spans="1:27">
      <c r="U46" s="28"/>
      <c r="V46" s="249"/>
      <c r="W46" s="252"/>
      <c r="X46" s="6"/>
      <c r="Y46" s="6"/>
      <c r="Z46" s="10"/>
      <c r="AA46" s="10"/>
    </row>
    <row r="52" spans="21:27">
      <c r="Y52" s="186" t="s">
        <v>67</v>
      </c>
      <c r="Z52" s="186"/>
      <c r="AA52" s="186"/>
    </row>
    <row r="53" spans="21:27">
      <c r="U53" s="28"/>
      <c r="V53" s="195"/>
      <c r="W53" s="195"/>
      <c r="X53" s="6"/>
      <c r="Y53" s="6"/>
      <c r="Z53" s="10"/>
      <c r="AA53" s="10"/>
    </row>
    <row r="54" spans="21:27">
      <c r="U54" s="28"/>
      <c r="V54" s="13" t="s">
        <v>15</v>
      </c>
      <c r="W54" s="14"/>
      <c r="X54" s="6"/>
      <c r="Y54" s="6"/>
      <c r="Z54" s="10"/>
      <c r="AA54" s="10"/>
    </row>
    <row r="55" spans="21:27">
      <c r="U55" s="28"/>
      <c r="V55" s="13"/>
      <c r="W55" s="15"/>
      <c r="X55" s="6"/>
      <c r="Y55" s="6"/>
      <c r="Z55" s="10"/>
      <c r="AA55" s="10"/>
    </row>
    <row r="56" spans="21:27">
      <c r="U56" s="28"/>
      <c r="V56" s="13"/>
      <c r="W56" s="22" t="s">
        <v>22</v>
      </c>
      <c r="X56" s="256" t="str">
        <f>L9</f>
        <v>Michaela Cvejnová</v>
      </c>
      <c r="Y56" s="257"/>
      <c r="Z56" s="10"/>
      <c r="AA56" s="10"/>
    </row>
    <row r="57" spans="21:27">
      <c r="U57" s="28"/>
      <c r="V57" s="13"/>
      <c r="W57" s="15"/>
      <c r="X57" s="8" t="s">
        <v>15</v>
      </c>
      <c r="Y57" s="11"/>
      <c r="Z57" s="10"/>
      <c r="AA57" s="10"/>
    </row>
    <row r="58" spans="21:27">
      <c r="U58" s="28"/>
      <c r="V58" s="13"/>
      <c r="W58" s="15"/>
      <c r="X58" s="6"/>
      <c r="Y58" s="7"/>
      <c r="Z58" s="10"/>
      <c r="AA58" s="10"/>
    </row>
    <row r="59" spans="21:27">
      <c r="U59" s="28"/>
      <c r="V59" s="249"/>
      <c r="W59" s="252"/>
      <c r="X59" s="6"/>
      <c r="Y59" s="7"/>
      <c r="Z59" s="10"/>
      <c r="AA59" s="10"/>
    </row>
    <row r="60" spans="21:27">
      <c r="U60" s="28"/>
      <c r="V60" s="13" t="s">
        <v>15</v>
      </c>
      <c r="W60" s="16"/>
      <c r="X60" s="9"/>
      <c r="Y60" s="7"/>
      <c r="Z60" s="10"/>
      <c r="AA60" s="10"/>
    </row>
    <row r="61" spans="21:27">
      <c r="U61" s="28"/>
      <c r="V61" s="13"/>
      <c r="W61" s="17"/>
      <c r="X61" s="9"/>
      <c r="Y61" s="7"/>
      <c r="Z61" s="10"/>
      <c r="AA61" s="10"/>
    </row>
    <row r="62" spans="21:27">
      <c r="U62" s="28"/>
      <c r="V62" s="13"/>
      <c r="W62" s="247"/>
      <c r="X62" s="247"/>
      <c r="Y62" s="7"/>
      <c r="Z62" s="258" t="str">
        <f>X56</f>
        <v>Michaela Cvejnová</v>
      </c>
      <c r="AA62" s="262"/>
    </row>
    <row r="63" spans="21:27">
      <c r="U63" s="28"/>
      <c r="V63" s="13"/>
      <c r="W63" s="191"/>
      <c r="X63" s="191"/>
      <c r="Y63" s="7"/>
      <c r="Z63" s="253"/>
      <c r="AA63" s="261"/>
    </row>
    <row r="64" spans="21:27">
      <c r="U64" s="28"/>
      <c r="V64" s="13"/>
      <c r="W64" s="13"/>
      <c r="X64" s="6"/>
      <c r="Y64" s="7"/>
      <c r="Z64" s="19"/>
      <c r="AA64" s="20"/>
    </row>
    <row r="65" spans="21:29">
      <c r="U65" s="28" t="s">
        <v>68</v>
      </c>
      <c r="V65" s="249" t="str">
        <f>L27</f>
        <v>Anna Drnková</v>
      </c>
      <c r="W65" s="249"/>
      <c r="X65" s="6"/>
      <c r="Y65" s="7"/>
      <c r="Z65" s="19"/>
      <c r="AA65" s="20"/>
    </row>
    <row r="66" spans="21:29">
      <c r="U66" s="28"/>
      <c r="V66" s="13" t="s">
        <v>15</v>
      </c>
      <c r="W66" s="14"/>
      <c r="X66" s="6"/>
      <c r="Y66" s="7"/>
      <c r="Z66" s="19"/>
      <c r="AA66" s="20"/>
    </row>
    <row r="67" spans="21:29">
      <c r="U67" s="28"/>
      <c r="V67" s="13"/>
      <c r="W67" s="15"/>
      <c r="X67" s="6"/>
      <c r="Y67" s="7"/>
      <c r="Z67" s="19"/>
      <c r="AA67" s="20"/>
    </row>
    <row r="68" spans="21:29">
      <c r="U68" s="28"/>
      <c r="V68" s="13"/>
      <c r="W68" s="15"/>
      <c r="X68" s="250" t="str">
        <f>V65</f>
        <v>Anna Drnková</v>
      </c>
      <c r="Y68" s="251"/>
      <c r="Z68" s="19"/>
      <c r="AA68" s="20"/>
    </row>
    <row r="69" spans="21:29">
      <c r="U69" s="28"/>
      <c r="V69" s="13"/>
      <c r="W69" s="15"/>
      <c r="X69" s="8" t="s">
        <v>15</v>
      </c>
      <c r="Y69" s="12"/>
      <c r="Z69" s="19"/>
      <c r="AA69" s="20"/>
    </row>
    <row r="70" spans="21:29">
      <c r="U70" s="28"/>
      <c r="V70" s="13"/>
      <c r="W70" s="15"/>
      <c r="X70" s="6"/>
      <c r="Y70" s="9"/>
      <c r="Z70" s="19"/>
      <c r="AA70" s="20"/>
    </row>
    <row r="71" spans="21:29">
      <c r="U71" s="1" t="s">
        <v>69</v>
      </c>
      <c r="V71" s="249" t="str">
        <f>L10</f>
        <v>bye</v>
      </c>
      <c r="W71" s="252"/>
      <c r="X71" s="6"/>
      <c r="Y71" s="6"/>
      <c r="Z71" s="19"/>
      <c r="AA71" s="20"/>
    </row>
    <row r="72" spans="21:29">
      <c r="U72" s="28"/>
      <c r="Z72" s="18"/>
      <c r="AA72" s="21"/>
    </row>
    <row r="73" spans="21:29">
      <c r="U73" s="28"/>
      <c r="Z73" s="18"/>
      <c r="AA73" s="21"/>
    </row>
    <row r="74" spans="21:29">
      <c r="U74" s="265"/>
      <c r="V74" s="265"/>
      <c r="Y74" s="255" t="str">
        <f>X68</f>
        <v>Anna Drnková</v>
      </c>
      <c r="Z74" s="255"/>
      <c r="AA74" s="21"/>
      <c r="AB74" s="260" t="str">
        <f>Z86</f>
        <v>Karolína Eisnerová</v>
      </c>
      <c r="AC74" s="255"/>
    </row>
    <row r="75" spans="21:29">
      <c r="U75" s="224"/>
      <c r="V75" s="224"/>
      <c r="Y75" s="224"/>
      <c r="Z75" s="224"/>
      <c r="AA75" s="21"/>
    </row>
    <row r="76" spans="21:29">
      <c r="U76" s="28"/>
      <c r="Z76" s="18"/>
      <c r="AA76" s="21"/>
    </row>
    <row r="77" spans="21:29">
      <c r="U77" s="28" t="s">
        <v>70</v>
      </c>
      <c r="V77" s="195" t="str">
        <f>L25</f>
        <v>Tereza Klepetková</v>
      </c>
      <c r="W77" s="195"/>
      <c r="X77" s="6"/>
      <c r="Y77" s="6"/>
      <c r="Z77" s="19"/>
      <c r="AA77" s="20"/>
    </row>
    <row r="78" spans="21:29">
      <c r="U78" s="28"/>
      <c r="V78" s="13"/>
      <c r="W78" s="14"/>
      <c r="X78" s="6"/>
      <c r="Y78" s="6"/>
      <c r="Z78" s="19"/>
      <c r="AA78" s="20"/>
    </row>
    <row r="79" spans="21:29">
      <c r="U79" s="28"/>
      <c r="V79" s="13"/>
      <c r="W79" s="15"/>
      <c r="X79" s="6"/>
      <c r="Y79" s="6"/>
      <c r="Z79" s="19"/>
      <c r="AA79" s="20"/>
    </row>
    <row r="80" spans="21:29">
      <c r="U80" s="28"/>
      <c r="V80" s="13"/>
      <c r="W80" s="15"/>
      <c r="X80" s="256" t="str">
        <f>V83</f>
        <v>Kamila Zimanová</v>
      </c>
      <c r="Y80" s="257"/>
      <c r="Z80" s="19"/>
      <c r="AA80" s="20"/>
    </row>
    <row r="81" spans="21:27">
      <c r="U81" s="28"/>
      <c r="V81" s="13"/>
      <c r="W81" s="15"/>
      <c r="X81" s="8" t="s">
        <v>15</v>
      </c>
      <c r="Y81" s="11"/>
      <c r="Z81" s="19"/>
      <c r="AA81" s="20"/>
    </row>
    <row r="82" spans="21:27">
      <c r="U82" s="28"/>
      <c r="V82" s="13"/>
      <c r="W82" s="15"/>
      <c r="X82" s="6"/>
      <c r="Y82" s="7"/>
      <c r="Z82" s="19"/>
      <c r="AA82" s="20"/>
    </row>
    <row r="83" spans="21:27">
      <c r="U83" s="28" t="s">
        <v>71</v>
      </c>
      <c r="V83" s="249" t="str">
        <f>L8</f>
        <v>Kamila Zimanová</v>
      </c>
      <c r="W83" s="252"/>
      <c r="X83" s="6"/>
      <c r="Y83" s="7"/>
      <c r="Z83" s="19"/>
      <c r="AA83" s="20"/>
    </row>
    <row r="84" spans="21:27">
      <c r="U84" s="28"/>
      <c r="V84" s="13" t="s">
        <v>15</v>
      </c>
      <c r="W84" s="16"/>
      <c r="X84" s="9"/>
      <c r="Y84" s="7"/>
      <c r="Z84" s="19"/>
      <c r="AA84" s="20"/>
    </row>
    <row r="85" spans="21:27">
      <c r="U85" s="28"/>
      <c r="V85" s="13"/>
      <c r="W85" s="17"/>
      <c r="X85" s="9"/>
      <c r="Y85" s="7"/>
      <c r="Z85" s="19"/>
      <c r="AA85" s="20"/>
    </row>
    <row r="86" spans="21:27">
      <c r="U86" s="206"/>
      <c r="V86" s="206"/>
      <c r="W86" s="247"/>
      <c r="X86" s="247"/>
      <c r="Y86" s="7"/>
      <c r="Z86" s="258" t="str">
        <f>X92</f>
        <v>Karolína Eisnerová</v>
      </c>
      <c r="AA86" s="259"/>
    </row>
    <row r="87" spans="21:27">
      <c r="U87" s="205"/>
      <c r="V87" s="205"/>
      <c r="W87" s="191"/>
      <c r="X87" s="191"/>
      <c r="Y87" s="7"/>
      <c r="Z87" s="253"/>
      <c r="AA87" s="254"/>
    </row>
    <row r="88" spans="21:27">
      <c r="U88" s="28"/>
      <c r="V88" s="13"/>
      <c r="W88" s="13"/>
      <c r="X88" s="6"/>
      <c r="Y88" s="7"/>
      <c r="Z88" s="10"/>
      <c r="AA88" s="10"/>
    </row>
    <row r="89" spans="21:27">
      <c r="U89" s="28"/>
      <c r="V89" s="249"/>
      <c r="W89" s="249"/>
      <c r="X89" s="6"/>
      <c r="Y89" s="7"/>
      <c r="Z89" s="10"/>
      <c r="AA89" s="10"/>
    </row>
    <row r="90" spans="21:27">
      <c r="U90" s="28"/>
      <c r="V90" s="13" t="s">
        <v>15</v>
      </c>
      <c r="W90" s="14"/>
      <c r="X90" s="6"/>
      <c r="Y90" s="7"/>
      <c r="Z90" s="10"/>
      <c r="AA90" s="10"/>
    </row>
    <row r="91" spans="21:27">
      <c r="U91" s="28"/>
      <c r="V91" s="13"/>
      <c r="W91" s="15"/>
      <c r="X91" s="6"/>
      <c r="Y91" s="7"/>
      <c r="Z91" s="10"/>
      <c r="AA91" s="10"/>
    </row>
    <row r="92" spans="21:27">
      <c r="U92" s="28"/>
      <c r="V92" s="13"/>
      <c r="W92" s="22" t="s">
        <v>21</v>
      </c>
      <c r="X92" s="250" t="str">
        <f>L24</f>
        <v>Karolína Eisnerová</v>
      </c>
      <c r="Y92" s="251"/>
      <c r="Z92" s="10"/>
      <c r="AA92" s="10"/>
    </row>
    <row r="93" spans="21:27">
      <c r="U93" s="28"/>
      <c r="V93" s="13"/>
      <c r="W93" s="15"/>
      <c r="X93" s="8" t="s">
        <v>15</v>
      </c>
      <c r="Y93" s="12"/>
      <c r="Z93" s="10"/>
      <c r="AA93" s="10"/>
    </row>
    <row r="94" spans="21:27">
      <c r="U94" s="28"/>
      <c r="V94" s="13"/>
      <c r="W94" s="15"/>
      <c r="X94" s="6"/>
      <c r="Y94" s="9"/>
      <c r="Z94" s="10"/>
      <c r="AA94" s="10"/>
    </row>
    <row r="95" spans="21:27">
      <c r="U95" s="28"/>
      <c r="V95" s="249"/>
      <c r="W95" s="252"/>
      <c r="X95" s="6"/>
      <c r="Y95" s="6"/>
      <c r="Z95" s="10"/>
      <c r="AA95" s="10"/>
    </row>
  </sheetData>
  <mergeCells count="68">
    <mergeCell ref="B1:D1"/>
    <mergeCell ref="B3:D3"/>
    <mergeCell ref="E3:G3"/>
    <mergeCell ref="H3:J3"/>
    <mergeCell ref="M3:O3"/>
    <mergeCell ref="V16:W16"/>
    <mergeCell ref="M14:O14"/>
    <mergeCell ref="Y3:AA3"/>
    <mergeCell ref="M4:O4"/>
    <mergeCell ref="V4:W4"/>
    <mergeCell ref="X7:Y7"/>
    <mergeCell ref="V10:W10"/>
    <mergeCell ref="M12:O12"/>
    <mergeCell ref="M13:O13"/>
    <mergeCell ref="W13:X13"/>
    <mergeCell ref="Z13:AA13"/>
    <mergeCell ref="W14:X14"/>
    <mergeCell ref="Z14:AA14"/>
    <mergeCell ref="X19:Y19"/>
    <mergeCell ref="M21:O21"/>
    <mergeCell ref="V22:W22"/>
    <mergeCell ref="U25:V25"/>
    <mergeCell ref="Y25:Z25"/>
    <mergeCell ref="AB25:AC25"/>
    <mergeCell ref="U26:V26"/>
    <mergeCell ref="Y26:Z26"/>
    <mergeCell ref="V28:W28"/>
    <mergeCell ref="X31:Y31"/>
    <mergeCell ref="AB26:AC26"/>
    <mergeCell ref="Z37:AA37"/>
    <mergeCell ref="W38:X38"/>
    <mergeCell ref="Z38:AA38"/>
    <mergeCell ref="V40:W40"/>
    <mergeCell ref="X43:Y43"/>
    <mergeCell ref="Z63:AA63"/>
    <mergeCell ref="V65:W65"/>
    <mergeCell ref="X68:Y68"/>
    <mergeCell ref="V71:W71"/>
    <mergeCell ref="Y52:AA52"/>
    <mergeCell ref="V53:W53"/>
    <mergeCell ref="X56:Y56"/>
    <mergeCell ref="V59:W59"/>
    <mergeCell ref="W62:X62"/>
    <mergeCell ref="Z62:AA62"/>
    <mergeCell ref="X92:Y92"/>
    <mergeCell ref="V95:W95"/>
    <mergeCell ref="AB74:AC74"/>
    <mergeCell ref="V77:W77"/>
    <mergeCell ref="X80:Y80"/>
    <mergeCell ref="V83:W83"/>
    <mergeCell ref="U86:V86"/>
    <mergeCell ref="W86:X86"/>
    <mergeCell ref="Z86:AA86"/>
    <mergeCell ref="Y74:Z74"/>
    <mergeCell ref="Y75:Z75"/>
    <mergeCell ref="U87:V87"/>
    <mergeCell ref="W87:X87"/>
    <mergeCell ref="Z87:AA87"/>
    <mergeCell ref="V89:W89"/>
    <mergeCell ref="M29:O29"/>
    <mergeCell ref="M30:O30"/>
    <mergeCell ref="M31:O31"/>
    <mergeCell ref="U74:V74"/>
    <mergeCell ref="U75:V75"/>
    <mergeCell ref="V46:W46"/>
    <mergeCell ref="W37:X37"/>
    <mergeCell ref="V34:W34"/>
    <mergeCell ref="W63:X63"/>
  </mergeCells>
  <conditionalFormatting sqref="V4 V10 V16 V22">
    <cfRule type="expression" dxfId="31" priority="15" stopIfTrue="1">
      <formula>OR(AND(V4&lt;&gt;"Bye",V5="Bye"),W4=$G$5)</formula>
    </cfRule>
    <cfRule type="expression" dxfId="30" priority="16" stopIfTrue="1">
      <formula>W5=$G$5</formula>
    </cfRule>
  </conditionalFormatting>
  <conditionalFormatting sqref="V5 V11 V17">
    <cfRule type="expression" dxfId="29" priority="13" stopIfTrue="1">
      <formula>OR(AND(V5&lt;&gt;"Bye",V4="Bye"),W5=$G$5)</formula>
    </cfRule>
    <cfRule type="expression" dxfId="28" priority="14" stopIfTrue="1">
      <formula>W4=$G$5</formula>
    </cfRule>
  </conditionalFormatting>
  <conditionalFormatting sqref="V28 V34 V40 V46">
    <cfRule type="expression" dxfId="27" priority="11" stopIfTrue="1">
      <formula>OR(AND(V28&lt;&gt;"Bye",V29="Bye"),W28=$G$5)</formula>
    </cfRule>
    <cfRule type="expression" dxfId="26" priority="12" stopIfTrue="1">
      <formula>W29=$G$5</formula>
    </cfRule>
  </conditionalFormatting>
  <conditionalFormatting sqref="V29 V35 V41">
    <cfRule type="expression" dxfId="25" priority="9" stopIfTrue="1">
      <formula>OR(AND(V29&lt;&gt;"Bye",V28="Bye"),W29=$G$5)</formula>
    </cfRule>
    <cfRule type="expression" dxfId="24" priority="10" stopIfTrue="1">
      <formula>W28=$G$5</formula>
    </cfRule>
  </conditionalFormatting>
  <conditionalFormatting sqref="V53 V59 V65 V71">
    <cfRule type="expression" dxfId="23" priority="7" stopIfTrue="1">
      <formula>OR(AND(V53&lt;&gt;"Bye",V54="Bye"),W53=$G$5)</formula>
    </cfRule>
    <cfRule type="expression" dxfId="22" priority="8" stopIfTrue="1">
      <formula>W54=$G$5</formula>
    </cfRule>
  </conditionalFormatting>
  <conditionalFormatting sqref="V54 V60 V66">
    <cfRule type="expression" dxfId="21" priority="5" stopIfTrue="1">
      <formula>OR(AND(V54&lt;&gt;"Bye",V53="Bye"),W54=$G$5)</formula>
    </cfRule>
    <cfRule type="expression" dxfId="20" priority="6" stopIfTrue="1">
      <formula>W53=$G$5</formula>
    </cfRule>
  </conditionalFormatting>
  <conditionalFormatting sqref="V77 V83 V89 V95">
    <cfRule type="expression" dxfId="19" priority="3" stopIfTrue="1">
      <formula>OR(AND(V77&lt;&gt;"Bye",V78="Bye"),W77=$G$5)</formula>
    </cfRule>
    <cfRule type="expression" dxfId="18" priority="4" stopIfTrue="1">
      <formula>W78=$G$5</formula>
    </cfRule>
  </conditionalFormatting>
  <conditionalFormatting sqref="V78 V84 V90">
    <cfRule type="expression" dxfId="17" priority="1" stopIfTrue="1">
      <formula>OR(AND(V78&lt;&gt;"Bye",V77="Bye"),W78=$G$5)</formula>
    </cfRule>
    <cfRule type="expression" dxfId="16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workbookViewId="0">
      <selection activeCell="R12" sqref="R12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27" ht="21">
      <c r="A1" s="80"/>
      <c r="B1" s="185" t="s">
        <v>72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7">
      <c r="A2" s="79"/>
      <c r="B2" s="44"/>
      <c r="C2" s="79"/>
      <c r="D2" s="44"/>
      <c r="E2" s="83"/>
      <c r="F2" s="83"/>
      <c r="G2" s="83"/>
      <c r="H2" s="83"/>
      <c r="I2" s="83"/>
      <c r="J2" s="83"/>
      <c r="K2" s="54"/>
      <c r="L2" s="55"/>
      <c r="M2" s="83"/>
      <c r="N2" s="83"/>
      <c r="O2" s="83"/>
      <c r="P2" s="83"/>
      <c r="Q2" s="83"/>
      <c r="R2" s="83"/>
      <c r="S2" s="83"/>
    </row>
    <row r="3" spans="1:27">
      <c r="A3" s="79"/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83"/>
      <c r="Q3" s="83"/>
      <c r="R3" s="83"/>
      <c r="S3" s="83"/>
      <c r="Y3" s="186" t="s">
        <v>73</v>
      </c>
      <c r="Z3" s="186"/>
      <c r="AA3" s="186"/>
    </row>
    <row r="4" spans="1:27">
      <c r="A4" s="81" t="s">
        <v>0</v>
      </c>
      <c r="B4" s="46" t="s">
        <v>1</v>
      </c>
      <c r="C4" s="81" t="s">
        <v>3</v>
      </c>
      <c r="D4" s="46" t="s">
        <v>2</v>
      </c>
      <c r="E4" s="82" t="s">
        <v>1</v>
      </c>
      <c r="F4" s="82" t="s">
        <v>5</v>
      </c>
      <c r="G4" s="82" t="s">
        <v>2</v>
      </c>
      <c r="H4" s="82" t="s">
        <v>1</v>
      </c>
      <c r="I4" s="82" t="s">
        <v>5</v>
      </c>
      <c r="J4" s="82" t="s">
        <v>2</v>
      </c>
      <c r="K4" s="54"/>
      <c r="L4" s="82" t="s">
        <v>9</v>
      </c>
      <c r="M4" s="194" t="s">
        <v>10</v>
      </c>
      <c r="N4" s="194"/>
      <c r="O4" s="194"/>
      <c r="P4" s="56" t="s">
        <v>11</v>
      </c>
      <c r="Q4" s="82" t="s">
        <v>12</v>
      </c>
      <c r="R4" s="82" t="s">
        <v>13</v>
      </c>
      <c r="S4" s="82" t="s">
        <v>0</v>
      </c>
      <c r="U4" s="28"/>
      <c r="V4" s="195"/>
      <c r="W4" s="195"/>
      <c r="X4" s="6"/>
      <c r="Y4" s="6"/>
      <c r="Z4" s="10"/>
      <c r="AA4" s="10"/>
    </row>
    <row r="5" spans="1:27">
      <c r="A5" s="79">
        <v>7</v>
      </c>
      <c r="B5" s="46" t="str">
        <f>L5</f>
        <v>Jan Holeček</v>
      </c>
      <c r="C5" s="81" t="s">
        <v>3</v>
      </c>
      <c r="D5" s="46" t="str">
        <f>L9</f>
        <v>Jan Jurka ml.</v>
      </c>
      <c r="E5" s="82">
        <v>2</v>
      </c>
      <c r="F5" s="82" t="s">
        <v>5</v>
      </c>
      <c r="G5" s="84">
        <v>0</v>
      </c>
      <c r="H5" s="82">
        <v>22</v>
      </c>
      <c r="I5" s="82" t="s">
        <v>5</v>
      </c>
      <c r="J5" s="82">
        <v>2</v>
      </c>
      <c r="K5" s="44"/>
      <c r="L5" s="104" t="s">
        <v>77</v>
      </c>
      <c r="M5" s="81">
        <f>SUM(H5,H8,H10,H13)</f>
        <v>87</v>
      </c>
      <c r="N5" s="79" t="s">
        <v>5</v>
      </c>
      <c r="O5" s="81">
        <f>SUM(J5,J8,J10,J13)</f>
        <v>41</v>
      </c>
      <c r="P5" s="81">
        <f>M5-O5</f>
        <v>46</v>
      </c>
      <c r="Q5" s="81">
        <f>SUM(E5,E8,E10,E13)</f>
        <v>7</v>
      </c>
      <c r="R5" s="81">
        <f>Q5+(P5/100)</f>
        <v>7.46</v>
      </c>
      <c r="S5" s="81">
        <f>RANK(R5,$R$5:$R$9,0)</f>
        <v>2</v>
      </c>
      <c r="U5" s="28"/>
      <c r="V5" s="13" t="s">
        <v>15</v>
      </c>
      <c r="W5" s="14"/>
      <c r="X5" s="6"/>
      <c r="Y5" s="6"/>
      <c r="Z5" s="10"/>
      <c r="AA5" s="10"/>
    </row>
    <row r="6" spans="1:27">
      <c r="A6" s="79">
        <v>8</v>
      </c>
      <c r="B6" s="46" t="str">
        <f>L6</f>
        <v>Tomáš Panocha</v>
      </c>
      <c r="C6" s="81" t="s">
        <v>3</v>
      </c>
      <c r="D6" s="46" t="str">
        <f>L8</f>
        <v>Matěj Rott</v>
      </c>
      <c r="E6" s="82">
        <v>2</v>
      </c>
      <c r="F6" s="82" t="s">
        <v>5</v>
      </c>
      <c r="G6" s="82">
        <v>0</v>
      </c>
      <c r="H6" s="82">
        <v>22</v>
      </c>
      <c r="I6" s="82" t="s">
        <v>5</v>
      </c>
      <c r="J6" s="82">
        <v>6</v>
      </c>
      <c r="K6" s="44"/>
      <c r="L6" s="62" t="s">
        <v>80</v>
      </c>
      <c r="M6" s="81">
        <f>SUM(H6,H9,H11,J13)</f>
        <v>87</v>
      </c>
      <c r="N6" s="81" t="s">
        <v>5</v>
      </c>
      <c r="O6" s="81">
        <f>SUM(J6,J9,H13,J11)</f>
        <v>38</v>
      </c>
      <c r="P6" s="81">
        <f t="shared" ref="P6:P9" si="0">M6-O6</f>
        <v>49</v>
      </c>
      <c r="Q6" s="81">
        <f>SUM(E6,E9,E11,G13)</f>
        <v>7</v>
      </c>
      <c r="R6" s="81">
        <f t="shared" ref="R6:R9" si="1">Q6+(P6/100)</f>
        <v>7.49</v>
      </c>
      <c r="S6" s="81">
        <f t="shared" ref="S6:S9" si="2">RANK(R6,$R$5:$R$9,0)</f>
        <v>1</v>
      </c>
      <c r="U6" s="28"/>
      <c r="V6" s="13"/>
      <c r="W6" s="15"/>
      <c r="X6" s="6"/>
      <c r="Y6" s="6"/>
      <c r="Z6" s="10"/>
      <c r="AA6" s="10"/>
    </row>
    <row r="7" spans="1:27">
      <c r="A7" s="79">
        <v>71</v>
      </c>
      <c r="B7" s="46" t="str">
        <f>L7</f>
        <v>Stanislav Erhart</v>
      </c>
      <c r="C7" s="81" t="s">
        <v>3</v>
      </c>
      <c r="D7" s="46" t="str">
        <f>L9</f>
        <v>Jan Jurka ml.</v>
      </c>
      <c r="E7" s="82">
        <v>2</v>
      </c>
      <c r="F7" s="82" t="s">
        <v>5</v>
      </c>
      <c r="G7" s="82">
        <v>0</v>
      </c>
      <c r="H7" s="82">
        <v>22</v>
      </c>
      <c r="I7" s="82" t="s">
        <v>5</v>
      </c>
      <c r="J7" s="82">
        <v>17</v>
      </c>
      <c r="K7" s="44"/>
      <c r="L7" s="26" t="s">
        <v>81</v>
      </c>
      <c r="M7" s="81">
        <f>SUM(H14,H7,J10,J11)</f>
        <v>49</v>
      </c>
      <c r="N7" s="81" t="s">
        <v>5</v>
      </c>
      <c r="O7" s="81">
        <f>SUM(J7,J14,H11,H10)</f>
        <v>83</v>
      </c>
      <c r="P7" s="81">
        <f t="shared" si="0"/>
        <v>-34</v>
      </c>
      <c r="Q7" s="81">
        <f>SUM(E7,E14,G11,G10)</f>
        <v>2</v>
      </c>
      <c r="R7" s="81">
        <f t="shared" si="1"/>
        <v>1.66</v>
      </c>
      <c r="S7" s="81">
        <f t="shared" si="2"/>
        <v>4</v>
      </c>
      <c r="U7" s="28"/>
      <c r="V7" s="13"/>
      <c r="W7" s="22" t="s">
        <v>16</v>
      </c>
      <c r="X7" s="256" t="str">
        <f>L6</f>
        <v>Tomáš Panocha</v>
      </c>
      <c r="Y7" s="257"/>
      <c r="Z7" s="10"/>
      <c r="AA7" s="10"/>
    </row>
    <row r="8" spans="1:27">
      <c r="A8" s="79">
        <v>72</v>
      </c>
      <c r="B8" s="46" t="str">
        <f>L5</f>
        <v>Jan Holeček</v>
      </c>
      <c r="C8" s="81" t="s">
        <v>3</v>
      </c>
      <c r="D8" s="46" t="str">
        <f>L8</f>
        <v>Matěj Rott</v>
      </c>
      <c r="E8" s="82">
        <v>2</v>
      </c>
      <c r="F8" s="82" t="s">
        <v>5</v>
      </c>
      <c r="G8" s="82">
        <v>0</v>
      </c>
      <c r="H8" s="82">
        <v>22</v>
      </c>
      <c r="I8" s="82" t="s">
        <v>5</v>
      </c>
      <c r="J8" s="82">
        <v>8</v>
      </c>
      <c r="K8" s="44"/>
      <c r="L8" s="62" t="s">
        <v>83</v>
      </c>
      <c r="M8" s="81">
        <f>SUM(H12,J6,J8,J14)</f>
        <v>58</v>
      </c>
      <c r="N8" s="81" t="s">
        <v>5</v>
      </c>
      <c r="O8" s="81">
        <f>SUM(H6,H8,H14,J12)</f>
        <v>64</v>
      </c>
      <c r="P8" s="81">
        <f t="shared" si="0"/>
        <v>-6</v>
      </c>
      <c r="Q8" s="81">
        <f>SUM(E12,G6,G8,G14)</f>
        <v>4</v>
      </c>
      <c r="R8" s="81">
        <f t="shared" si="1"/>
        <v>3.94</v>
      </c>
      <c r="S8" s="81">
        <f t="shared" si="2"/>
        <v>3</v>
      </c>
      <c r="U8" s="28"/>
      <c r="V8" s="13"/>
      <c r="W8" s="15"/>
      <c r="X8" s="8" t="s">
        <v>15</v>
      </c>
      <c r="Y8" s="11"/>
      <c r="Z8" s="10"/>
      <c r="AA8" s="10"/>
    </row>
    <row r="9" spans="1:27">
      <c r="A9" s="79">
        <v>95</v>
      </c>
      <c r="B9" s="46" t="str">
        <f>L6</f>
        <v>Tomáš Panocha</v>
      </c>
      <c r="C9" s="81" t="s">
        <v>3</v>
      </c>
      <c r="D9" s="46" t="str">
        <f>L9</f>
        <v>Jan Jurka ml.</v>
      </c>
      <c r="E9" s="82">
        <v>2</v>
      </c>
      <c r="F9" s="82" t="s">
        <v>5</v>
      </c>
      <c r="G9" s="82">
        <v>0</v>
      </c>
      <c r="H9" s="82">
        <v>22</v>
      </c>
      <c r="I9" s="82" t="s">
        <v>5</v>
      </c>
      <c r="J9" s="82">
        <v>5</v>
      </c>
      <c r="K9" s="44"/>
      <c r="L9" s="62" t="s">
        <v>86</v>
      </c>
      <c r="M9" s="81">
        <f>SUM(J5,J7,J9,J12)</f>
        <v>33</v>
      </c>
      <c r="N9" s="81" t="s">
        <v>5</v>
      </c>
      <c r="O9" s="81">
        <f>SUM(H5,H7,H9,H12)</f>
        <v>88</v>
      </c>
      <c r="P9" s="81">
        <f t="shared" si="0"/>
        <v>-55</v>
      </c>
      <c r="Q9" s="81">
        <f>SUM(G5,G7,G9,G12)</f>
        <v>0</v>
      </c>
      <c r="R9" s="81">
        <f t="shared" si="1"/>
        <v>-0.55000000000000004</v>
      </c>
      <c r="S9" s="81">
        <f t="shared" si="2"/>
        <v>5</v>
      </c>
      <c r="U9" s="28"/>
      <c r="V9" s="13"/>
      <c r="W9" s="15"/>
      <c r="X9" s="6"/>
      <c r="Y9" s="7"/>
      <c r="Z9" s="10"/>
      <c r="AA9" s="10"/>
    </row>
    <row r="10" spans="1:27">
      <c r="A10" s="79">
        <v>96</v>
      </c>
      <c r="B10" s="46" t="str">
        <f>L5</f>
        <v>Jan Holeček</v>
      </c>
      <c r="C10" s="81" t="s">
        <v>3</v>
      </c>
      <c r="D10" s="46" t="str">
        <f>L7</f>
        <v>Stanislav Erhart</v>
      </c>
      <c r="E10" s="82">
        <v>2</v>
      </c>
      <c r="F10" s="82" t="s">
        <v>5</v>
      </c>
      <c r="G10" s="82">
        <v>0</v>
      </c>
      <c r="H10" s="82">
        <v>22</v>
      </c>
      <c r="I10" s="82" t="s">
        <v>5</v>
      </c>
      <c r="J10" s="82">
        <v>10</v>
      </c>
      <c r="K10" s="44"/>
      <c r="L10" s="45"/>
      <c r="M10" s="4">
        <f>SUM(M5:M9)</f>
        <v>314</v>
      </c>
      <c r="N10" s="3">
        <f>M10-O10</f>
        <v>0</v>
      </c>
      <c r="O10" s="4">
        <f>SUM(O5:O9)</f>
        <v>314</v>
      </c>
      <c r="P10" s="79"/>
      <c r="Q10" s="79"/>
      <c r="R10" s="79"/>
      <c r="S10" s="79"/>
      <c r="U10" s="28"/>
      <c r="V10" s="249"/>
      <c r="W10" s="252"/>
      <c r="X10" s="6"/>
      <c r="Y10" s="7"/>
      <c r="Z10" s="10"/>
      <c r="AA10" s="10"/>
    </row>
    <row r="11" spans="1:27">
      <c r="A11" s="79">
        <v>129</v>
      </c>
      <c r="B11" s="46" t="str">
        <f>L6</f>
        <v>Tomáš Panocha</v>
      </c>
      <c r="C11" s="81" t="s">
        <v>3</v>
      </c>
      <c r="D11" s="46" t="str">
        <f>L7</f>
        <v>Stanislav Erhart</v>
      </c>
      <c r="E11" s="82">
        <v>2</v>
      </c>
      <c r="F11" s="82" t="s">
        <v>5</v>
      </c>
      <c r="G11" s="82">
        <v>0</v>
      </c>
      <c r="H11" s="82">
        <v>22</v>
      </c>
      <c r="I11" s="82" t="s">
        <v>5</v>
      </c>
      <c r="J11" s="82">
        <v>6</v>
      </c>
      <c r="K11" s="44"/>
      <c r="L11" s="45"/>
      <c r="M11" s="79"/>
      <c r="N11" s="79"/>
      <c r="O11" s="79"/>
      <c r="P11" s="79"/>
      <c r="Q11" s="79"/>
      <c r="R11" s="79"/>
      <c r="S11" s="79"/>
      <c r="U11" s="28"/>
      <c r="V11" s="13" t="s">
        <v>15</v>
      </c>
      <c r="W11" s="16"/>
      <c r="X11" s="9"/>
      <c r="Y11" s="7"/>
      <c r="Z11" s="10"/>
      <c r="AA11" s="10"/>
    </row>
    <row r="12" spans="1:27">
      <c r="A12" s="79">
        <v>130</v>
      </c>
      <c r="B12" s="46" t="str">
        <f>L8</f>
        <v>Matěj Rott</v>
      </c>
      <c r="C12" s="81" t="s">
        <v>3</v>
      </c>
      <c r="D12" s="46" t="str">
        <f>L9</f>
        <v>Jan Jurka ml.</v>
      </c>
      <c r="E12" s="82">
        <v>2</v>
      </c>
      <c r="F12" s="82" t="s">
        <v>5</v>
      </c>
      <c r="G12" s="82">
        <v>0</v>
      </c>
      <c r="H12" s="82">
        <v>22</v>
      </c>
      <c r="I12" s="82" t="s">
        <v>5</v>
      </c>
      <c r="J12" s="82">
        <v>9</v>
      </c>
      <c r="K12" s="44"/>
      <c r="L12" s="45"/>
      <c r="M12" s="79"/>
      <c r="N12" s="79"/>
      <c r="O12" s="79"/>
      <c r="P12" s="79"/>
      <c r="Q12" s="79"/>
      <c r="R12" s="79"/>
      <c r="S12" s="79"/>
      <c r="U12" s="28"/>
      <c r="V12" s="13"/>
      <c r="W12" s="17"/>
      <c r="X12" s="9"/>
      <c r="Y12" s="7"/>
      <c r="Z12" s="10"/>
      <c r="AA12" s="10"/>
    </row>
    <row r="13" spans="1:27">
      <c r="A13" s="79">
        <v>179</v>
      </c>
      <c r="B13" s="46" t="str">
        <f>L5</f>
        <v>Jan Holeček</v>
      </c>
      <c r="C13" s="81" t="s">
        <v>3</v>
      </c>
      <c r="D13" s="46" t="str">
        <f>L6</f>
        <v>Tomáš Panocha</v>
      </c>
      <c r="E13" s="82">
        <v>1</v>
      </c>
      <c r="F13" s="82" t="s">
        <v>5</v>
      </c>
      <c r="G13" s="82">
        <v>1</v>
      </c>
      <c r="H13" s="82">
        <v>21</v>
      </c>
      <c r="I13" s="82" t="s">
        <v>5</v>
      </c>
      <c r="J13" s="82">
        <v>21</v>
      </c>
      <c r="K13" s="44"/>
      <c r="L13" s="44"/>
      <c r="M13" s="44"/>
      <c r="N13" s="44"/>
      <c r="O13" s="44"/>
      <c r="P13" s="44"/>
      <c r="Q13" s="44"/>
      <c r="R13" s="44"/>
      <c r="S13" s="44"/>
      <c r="U13" s="28"/>
      <c r="V13" s="13"/>
      <c r="W13" s="247"/>
      <c r="X13" s="247"/>
      <c r="Y13" s="7"/>
      <c r="Z13" s="258" t="str">
        <f>X7</f>
        <v>Tomáš Panocha</v>
      </c>
      <c r="AA13" s="262"/>
    </row>
    <row r="14" spans="1:27">
      <c r="A14" s="79">
        <v>180</v>
      </c>
      <c r="B14" s="46" t="str">
        <f>L7</f>
        <v>Stanislav Erhart</v>
      </c>
      <c r="C14" s="81" t="s">
        <v>3</v>
      </c>
      <c r="D14" s="46" t="str">
        <f>L8</f>
        <v>Matěj Rott</v>
      </c>
      <c r="E14" s="82">
        <v>0</v>
      </c>
      <c r="F14" s="82" t="s">
        <v>5</v>
      </c>
      <c r="G14" s="82">
        <v>2</v>
      </c>
      <c r="H14" s="82">
        <v>11</v>
      </c>
      <c r="I14" s="82" t="s">
        <v>5</v>
      </c>
      <c r="J14" s="82">
        <v>22</v>
      </c>
      <c r="K14" s="44"/>
      <c r="L14" s="33" t="s">
        <v>14</v>
      </c>
      <c r="M14" s="188"/>
      <c r="N14" s="188"/>
      <c r="O14" s="188"/>
      <c r="P14" s="83"/>
      <c r="Q14" s="83"/>
      <c r="R14" s="83"/>
      <c r="S14" s="83"/>
      <c r="U14" s="28"/>
      <c r="V14" s="13"/>
      <c r="W14" s="191"/>
      <c r="X14" s="191"/>
      <c r="Y14" s="7"/>
      <c r="Z14" s="253"/>
      <c r="AA14" s="261"/>
    </row>
    <row r="15" spans="1:27">
      <c r="A15" s="79"/>
      <c r="B15" s="103"/>
      <c r="C15" s="86"/>
      <c r="D15" s="103"/>
      <c r="E15" s="47"/>
      <c r="F15" s="47"/>
      <c r="G15" s="47"/>
      <c r="H15" s="47"/>
      <c r="I15" s="47"/>
      <c r="J15" s="47"/>
      <c r="K15" s="111"/>
      <c r="L15" s="82" t="s">
        <v>9</v>
      </c>
      <c r="M15" s="194" t="s">
        <v>10</v>
      </c>
      <c r="N15" s="194"/>
      <c r="O15" s="194"/>
      <c r="P15" s="56" t="s">
        <v>11</v>
      </c>
      <c r="Q15" s="82" t="s">
        <v>12</v>
      </c>
      <c r="R15" s="82" t="s">
        <v>13</v>
      </c>
      <c r="S15" s="82" t="s">
        <v>0</v>
      </c>
      <c r="U15" s="28"/>
      <c r="V15" s="13"/>
      <c r="W15" s="13"/>
      <c r="X15" s="6"/>
      <c r="Y15" s="7"/>
      <c r="Z15" s="19"/>
      <c r="AA15" s="20"/>
    </row>
    <row r="16" spans="1:27">
      <c r="A16" s="79">
        <v>9</v>
      </c>
      <c r="B16" s="46" t="str">
        <f>L16</f>
        <v>Jan Ziman</v>
      </c>
      <c r="C16" s="81" t="s">
        <v>3</v>
      </c>
      <c r="D16" s="46" t="str">
        <f>L20</f>
        <v>Matyáš Vlk</v>
      </c>
      <c r="E16" s="82">
        <v>0</v>
      </c>
      <c r="F16" s="82" t="s">
        <v>5</v>
      </c>
      <c r="G16" s="84">
        <v>2</v>
      </c>
      <c r="H16" s="82">
        <v>9</v>
      </c>
      <c r="I16" s="82" t="s">
        <v>5</v>
      </c>
      <c r="J16" s="82">
        <v>22</v>
      </c>
      <c r="K16" s="44"/>
      <c r="L16" s="104" t="s">
        <v>78</v>
      </c>
      <c r="M16" s="81">
        <f>SUM(H16,H19,H21,H24)</f>
        <v>58</v>
      </c>
      <c r="N16" s="79" t="s">
        <v>5</v>
      </c>
      <c r="O16" s="81">
        <f>SUM(J16,J19,J21,J24)</f>
        <v>71</v>
      </c>
      <c r="P16" s="81">
        <f>M16-O16</f>
        <v>-13</v>
      </c>
      <c r="Q16" s="81">
        <f>SUM(E16,E19,E21,E24)</f>
        <v>2</v>
      </c>
      <c r="R16" s="81">
        <f>Q16+(P16/100)</f>
        <v>1.87</v>
      </c>
      <c r="S16" s="81">
        <f>RANK(R16,$R$16:$R$20,0)</f>
        <v>4</v>
      </c>
      <c r="U16" s="28" t="s">
        <v>17</v>
      </c>
      <c r="V16" s="249" t="str">
        <f>L20</f>
        <v>Matyáš Vlk</v>
      </c>
      <c r="W16" s="249"/>
      <c r="X16" s="6"/>
      <c r="Y16" s="7"/>
      <c r="Z16" s="19"/>
      <c r="AA16" s="20"/>
    </row>
    <row r="17" spans="1:29">
      <c r="A17" s="79">
        <v>10</v>
      </c>
      <c r="B17" s="46" t="str">
        <f>L17</f>
        <v>Tomáš Hynek</v>
      </c>
      <c r="C17" s="81" t="s">
        <v>3</v>
      </c>
      <c r="D17" s="46" t="str">
        <f>L19</f>
        <v>Jan Zimmer</v>
      </c>
      <c r="E17" s="82">
        <v>2</v>
      </c>
      <c r="F17" s="82" t="s">
        <v>5</v>
      </c>
      <c r="G17" s="82">
        <v>0</v>
      </c>
      <c r="H17" s="82">
        <v>22</v>
      </c>
      <c r="I17" s="82" t="s">
        <v>5</v>
      </c>
      <c r="J17" s="82">
        <v>2</v>
      </c>
      <c r="K17" s="44"/>
      <c r="L17" s="62" t="s">
        <v>79</v>
      </c>
      <c r="M17" s="81">
        <f>SUM(H17,H20,H22,J24)</f>
        <v>88</v>
      </c>
      <c r="N17" s="81" t="s">
        <v>5</v>
      </c>
      <c r="O17" s="81">
        <f>SUM(J17,J20,H24,J22)</f>
        <v>35</v>
      </c>
      <c r="P17" s="81">
        <f t="shared" ref="P17:P20" si="3">M17-O17</f>
        <v>53</v>
      </c>
      <c r="Q17" s="81">
        <f>SUM(E17,E20,E22,G24)</f>
        <v>8</v>
      </c>
      <c r="R17" s="81">
        <f t="shared" ref="R17:R20" si="4">Q17+(P17/100)</f>
        <v>8.5299999999999994</v>
      </c>
      <c r="S17" s="81">
        <f t="shared" ref="S17:S20" si="5">RANK(R17,$R$16:$R$20,0)</f>
        <v>1</v>
      </c>
      <c r="U17" s="28"/>
      <c r="V17" s="13" t="s">
        <v>15</v>
      </c>
      <c r="W17" s="14"/>
      <c r="X17" s="6"/>
      <c r="Y17" s="7"/>
      <c r="Z17" s="19"/>
      <c r="AA17" s="20"/>
    </row>
    <row r="18" spans="1:29">
      <c r="A18" s="79">
        <v>73</v>
      </c>
      <c r="B18" s="46" t="str">
        <f>L18</f>
        <v>Tomáš Kadlec</v>
      </c>
      <c r="C18" s="81" t="s">
        <v>3</v>
      </c>
      <c r="D18" s="46" t="str">
        <f>L20</f>
        <v>Matyáš Vlk</v>
      </c>
      <c r="E18" s="82">
        <v>0</v>
      </c>
      <c r="F18" s="82" t="s">
        <v>5</v>
      </c>
      <c r="G18" s="82">
        <v>2</v>
      </c>
      <c r="H18" s="82">
        <v>8</v>
      </c>
      <c r="I18" s="82" t="s">
        <v>5</v>
      </c>
      <c r="J18" s="82">
        <v>22</v>
      </c>
      <c r="K18" s="44"/>
      <c r="L18" s="26" t="s">
        <v>82</v>
      </c>
      <c r="M18" s="81">
        <f>SUM(H25,H18,J21,J22)</f>
        <v>62</v>
      </c>
      <c r="N18" s="81" t="s">
        <v>5</v>
      </c>
      <c r="O18" s="81">
        <f>SUM(J18,J25,H22,H21)</f>
        <v>71</v>
      </c>
      <c r="P18" s="81">
        <f t="shared" si="3"/>
        <v>-9</v>
      </c>
      <c r="Q18" s="81">
        <f>SUM(E18,E25,G22,G21)</f>
        <v>4</v>
      </c>
      <c r="R18" s="81">
        <f t="shared" si="4"/>
        <v>3.91</v>
      </c>
      <c r="S18" s="81">
        <f t="shared" si="5"/>
        <v>3</v>
      </c>
      <c r="U18" s="28"/>
      <c r="V18" s="13"/>
      <c r="W18" s="15"/>
      <c r="X18" s="6"/>
      <c r="Y18" s="7"/>
      <c r="Z18" s="19"/>
      <c r="AA18" s="20"/>
    </row>
    <row r="19" spans="1:29">
      <c r="A19" s="79">
        <v>74</v>
      </c>
      <c r="B19" s="46" t="str">
        <f>L16</f>
        <v>Jan Ziman</v>
      </c>
      <c r="C19" s="81" t="s">
        <v>3</v>
      </c>
      <c r="D19" s="46" t="str">
        <f>L19</f>
        <v>Jan Zimmer</v>
      </c>
      <c r="E19" s="82">
        <v>2</v>
      </c>
      <c r="F19" s="82" t="s">
        <v>5</v>
      </c>
      <c r="G19" s="82">
        <v>0</v>
      </c>
      <c r="H19" s="82">
        <v>22</v>
      </c>
      <c r="I19" s="82" t="s">
        <v>5</v>
      </c>
      <c r="J19" s="82">
        <v>5</v>
      </c>
      <c r="K19" s="44"/>
      <c r="L19" s="62" t="s">
        <v>85</v>
      </c>
      <c r="M19" s="81">
        <f>SUM(H23,J17,J19,J25)</f>
        <v>22</v>
      </c>
      <c r="N19" s="81" t="s">
        <v>5</v>
      </c>
      <c r="O19" s="81">
        <f>SUM(H17,H19,H25,J23)</f>
        <v>88</v>
      </c>
      <c r="P19" s="81">
        <f t="shared" si="3"/>
        <v>-66</v>
      </c>
      <c r="Q19" s="81">
        <f>SUM(E23,G17,G19,G25)</f>
        <v>0</v>
      </c>
      <c r="R19" s="81">
        <f t="shared" si="4"/>
        <v>-0.66</v>
      </c>
      <c r="S19" s="81">
        <f t="shared" si="5"/>
        <v>5</v>
      </c>
      <c r="U19" s="28"/>
      <c r="V19" s="13"/>
      <c r="W19" s="15"/>
      <c r="X19" s="250" t="str">
        <f>V16</f>
        <v>Matyáš Vlk</v>
      </c>
      <c r="Y19" s="251"/>
      <c r="Z19" s="19"/>
      <c r="AA19" s="20"/>
    </row>
    <row r="20" spans="1:29">
      <c r="A20" s="79">
        <v>93</v>
      </c>
      <c r="B20" s="46" t="str">
        <f>L17</f>
        <v>Tomáš Hynek</v>
      </c>
      <c r="C20" s="81" t="s">
        <v>3</v>
      </c>
      <c r="D20" s="46" t="str">
        <f>L20</f>
        <v>Matyáš Vlk</v>
      </c>
      <c r="E20" s="82">
        <v>2</v>
      </c>
      <c r="F20" s="82" t="s">
        <v>5</v>
      </c>
      <c r="G20" s="82">
        <v>0</v>
      </c>
      <c r="H20" s="82">
        <v>22</v>
      </c>
      <c r="I20" s="82" t="s">
        <v>5</v>
      </c>
      <c r="J20" s="82">
        <v>10</v>
      </c>
      <c r="K20" s="44"/>
      <c r="L20" s="62" t="s">
        <v>84</v>
      </c>
      <c r="M20" s="81">
        <f>SUM(J16,J18,J20,J23)</f>
        <v>76</v>
      </c>
      <c r="N20" s="81" t="s">
        <v>5</v>
      </c>
      <c r="O20" s="81">
        <f>SUM(H16,H18,H20,H23)</f>
        <v>41</v>
      </c>
      <c r="P20" s="81">
        <f t="shared" si="3"/>
        <v>35</v>
      </c>
      <c r="Q20" s="81">
        <f>SUM(G16,G18,G20,G23)</f>
        <v>6</v>
      </c>
      <c r="R20" s="81">
        <f t="shared" si="4"/>
        <v>6.35</v>
      </c>
      <c r="S20" s="81">
        <f t="shared" si="5"/>
        <v>2</v>
      </c>
      <c r="U20" s="28"/>
      <c r="V20" s="13"/>
      <c r="W20" s="15"/>
      <c r="X20" s="8" t="s">
        <v>15</v>
      </c>
      <c r="Y20" s="12"/>
      <c r="Z20" s="19"/>
      <c r="AA20" s="20"/>
    </row>
    <row r="21" spans="1:29">
      <c r="A21" s="79">
        <v>94</v>
      </c>
      <c r="B21" s="46" t="str">
        <f>L16</f>
        <v>Jan Ziman</v>
      </c>
      <c r="C21" s="81" t="s">
        <v>3</v>
      </c>
      <c r="D21" s="46" t="str">
        <f>L18</f>
        <v>Tomáš Kadlec</v>
      </c>
      <c r="E21" s="82">
        <v>0</v>
      </c>
      <c r="F21" s="82" t="s">
        <v>5</v>
      </c>
      <c r="G21" s="82">
        <v>2</v>
      </c>
      <c r="H21" s="82">
        <v>14</v>
      </c>
      <c r="I21" s="82" t="s">
        <v>5</v>
      </c>
      <c r="J21" s="82">
        <v>22</v>
      </c>
      <c r="K21" s="44"/>
      <c r="L21" s="45"/>
      <c r="M21" s="4">
        <f>SUM(M16:M20)</f>
        <v>306</v>
      </c>
      <c r="N21" s="3">
        <f>M21-O21</f>
        <v>0</v>
      </c>
      <c r="O21" s="4">
        <f>SUM(O16:O20)</f>
        <v>306</v>
      </c>
      <c r="P21" s="79"/>
      <c r="Q21" s="79"/>
      <c r="R21" s="79"/>
      <c r="S21" s="79"/>
      <c r="U21" s="28"/>
      <c r="V21" s="13"/>
      <c r="W21" s="15"/>
      <c r="X21" s="6"/>
      <c r="Y21" s="9"/>
      <c r="Z21" s="19"/>
      <c r="AA21" s="20"/>
    </row>
    <row r="22" spans="1:29">
      <c r="A22" s="79">
        <v>131</v>
      </c>
      <c r="B22" s="46" t="str">
        <f>L17</f>
        <v>Tomáš Hynek</v>
      </c>
      <c r="C22" s="81" t="s">
        <v>3</v>
      </c>
      <c r="D22" s="46" t="str">
        <f>L18</f>
        <v>Tomáš Kadlec</v>
      </c>
      <c r="E22" s="82">
        <v>2</v>
      </c>
      <c r="F22" s="82" t="s">
        <v>5</v>
      </c>
      <c r="G22" s="82">
        <v>0</v>
      </c>
      <c r="H22" s="82">
        <v>22</v>
      </c>
      <c r="I22" s="82" t="s">
        <v>5</v>
      </c>
      <c r="J22" s="82">
        <v>10</v>
      </c>
      <c r="K22" s="44"/>
      <c r="L22" s="45"/>
      <c r="M22" s="79"/>
      <c r="N22" s="79"/>
      <c r="O22" s="79"/>
      <c r="P22" s="79"/>
      <c r="Q22" s="79"/>
      <c r="R22" s="79"/>
      <c r="S22" s="79"/>
      <c r="U22" s="1" t="s">
        <v>20</v>
      </c>
      <c r="V22" s="249" t="str">
        <f>L8</f>
        <v>Matěj Rott</v>
      </c>
      <c r="W22" s="252"/>
      <c r="X22" s="6"/>
      <c r="Y22" s="6"/>
      <c r="Z22" s="19"/>
      <c r="AA22" s="20"/>
    </row>
    <row r="23" spans="1:29">
      <c r="A23" s="79">
        <v>132</v>
      </c>
      <c r="B23" s="46" t="str">
        <f>L19</f>
        <v>Jan Zimmer</v>
      </c>
      <c r="C23" s="81" t="s">
        <v>3</v>
      </c>
      <c r="D23" s="46" t="str">
        <f>L20</f>
        <v>Matyáš Vlk</v>
      </c>
      <c r="E23" s="82">
        <v>0</v>
      </c>
      <c r="F23" s="82" t="s">
        <v>5</v>
      </c>
      <c r="G23" s="82">
        <v>2</v>
      </c>
      <c r="H23" s="82">
        <v>2</v>
      </c>
      <c r="I23" s="82" t="s">
        <v>5</v>
      </c>
      <c r="J23" s="82">
        <v>22</v>
      </c>
      <c r="K23" s="44"/>
      <c r="L23" s="45"/>
      <c r="M23" s="79"/>
      <c r="N23" s="79"/>
      <c r="O23" s="79"/>
      <c r="P23" s="79"/>
      <c r="Q23" s="79"/>
      <c r="R23" s="79"/>
      <c r="S23" s="79"/>
      <c r="U23" s="28"/>
      <c r="Z23" s="18"/>
      <c r="AA23" s="21"/>
    </row>
    <row r="24" spans="1:29">
      <c r="A24" s="79">
        <v>181</v>
      </c>
      <c r="B24" s="46" t="str">
        <f>L16</f>
        <v>Jan Ziman</v>
      </c>
      <c r="C24" s="81" t="s">
        <v>3</v>
      </c>
      <c r="D24" s="46" t="str">
        <f>L17</f>
        <v>Tomáš Hynek</v>
      </c>
      <c r="E24" s="82">
        <v>0</v>
      </c>
      <c r="F24" s="82" t="s">
        <v>5</v>
      </c>
      <c r="G24" s="82">
        <v>2</v>
      </c>
      <c r="H24" s="82">
        <v>13</v>
      </c>
      <c r="I24" s="82" t="s">
        <v>5</v>
      </c>
      <c r="J24" s="82">
        <v>22</v>
      </c>
      <c r="K24" s="44"/>
      <c r="L24" s="44"/>
      <c r="M24" s="44"/>
      <c r="N24" s="44"/>
      <c r="O24" s="44"/>
      <c r="P24" s="44"/>
      <c r="Q24" s="44"/>
      <c r="R24" s="44"/>
      <c r="S24" s="44"/>
      <c r="U24" s="28"/>
      <c r="Z24" s="18"/>
      <c r="AA24" s="21"/>
    </row>
    <row r="25" spans="1:29">
      <c r="A25" s="79">
        <v>183</v>
      </c>
      <c r="B25" s="46" t="str">
        <f>L18</f>
        <v>Tomáš Kadlec</v>
      </c>
      <c r="C25" s="81" t="s">
        <v>3</v>
      </c>
      <c r="D25" s="46" t="str">
        <f>L19</f>
        <v>Jan Zimmer</v>
      </c>
      <c r="E25" s="82">
        <v>2</v>
      </c>
      <c r="F25" s="82" t="s">
        <v>5</v>
      </c>
      <c r="G25" s="82">
        <v>0</v>
      </c>
      <c r="H25" s="82">
        <v>22</v>
      </c>
      <c r="I25" s="82" t="s">
        <v>5</v>
      </c>
      <c r="J25" s="82">
        <v>13</v>
      </c>
      <c r="K25" s="44"/>
      <c r="L25" s="44"/>
      <c r="M25" s="44"/>
      <c r="N25" s="44"/>
      <c r="O25" s="44"/>
      <c r="P25" s="44"/>
      <c r="Q25" s="44"/>
      <c r="R25" s="44"/>
      <c r="S25" s="44"/>
      <c r="U25" s="255" t="str">
        <f>V28</f>
        <v>Tomáš Kadlec</v>
      </c>
      <c r="V25" s="255"/>
      <c r="Y25" s="255" t="str">
        <f>X43</f>
        <v>Tomáš Hynek</v>
      </c>
      <c r="Z25" s="255"/>
      <c r="AA25" s="21"/>
      <c r="AB25" s="260" t="str">
        <f>Z13</f>
        <v>Tomáš Panocha</v>
      </c>
      <c r="AC25" s="255"/>
    </row>
    <row r="26" spans="1:29">
      <c r="A26" s="79"/>
      <c r="B26" s="103"/>
      <c r="C26" s="86"/>
      <c r="D26" s="103"/>
      <c r="E26" s="47"/>
      <c r="F26" s="47"/>
      <c r="G26" s="47"/>
      <c r="H26" s="47"/>
      <c r="I26" s="47"/>
      <c r="J26" s="47"/>
      <c r="K26" s="103"/>
      <c r="L26" s="98"/>
      <c r="M26" s="86"/>
      <c r="N26" s="86"/>
      <c r="O26" s="86"/>
      <c r="P26" s="86"/>
      <c r="Q26" s="86"/>
      <c r="R26" s="86"/>
      <c r="S26" s="86"/>
      <c r="U26" s="224" t="s">
        <v>51</v>
      </c>
      <c r="V26" s="224"/>
      <c r="Y26" s="224" t="s">
        <v>50</v>
      </c>
      <c r="Z26" s="224"/>
      <c r="AA26" s="21"/>
    </row>
    <row r="27" spans="1:29">
      <c r="A27" s="79"/>
      <c r="B27" s="103"/>
      <c r="C27" s="86"/>
      <c r="D27" s="103"/>
      <c r="E27" s="47"/>
      <c r="F27" s="47"/>
      <c r="G27" s="47"/>
      <c r="H27" s="47"/>
      <c r="I27" s="47"/>
      <c r="J27" s="47"/>
      <c r="K27" s="103"/>
      <c r="L27" s="98"/>
      <c r="M27" s="86"/>
      <c r="N27" s="86"/>
      <c r="O27" s="86"/>
      <c r="P27" s="86"/>
      <c r="Q27" s="86"/>
      <c r="R27" s="86"/>
      <c r="S27" s="86"/>
      <c r="U27" s="28"/>
      <c r="Z27" s="18"/>
      <c r="AA27" s="21"/>
    </row>
    <row r="28" spans="1:29">
      <c r="A28" s="79"/>
      <c r="B28" s="103"/>
      <c r="C28" s="86"/>
      <c r="D28" s="103"/>
      <c r="E28" s="47"/>
      <c r="F28" s="47"/>
      <c r="G28" s="47"/>
      <c r="H28" s="47"/>
      <c r="I28" s="47"/>
      <c r="J28" s="47"/>
      <c r="K28" s="103"/>
      <c r="L28" s="112"/>
      <c r="M28" s="113"/>
      <c r="N28" s="114"/>
      <c r="O28" s="113"/>
      <c r="P28" s="86"/>
      <c r="Q28" s="86"/>
      <c r="R28" s="86"/>
      <c r="S28" s="86"/>
      <c r="U28" s="28" t="s">
        <v>23</v>
      </c>
      <c r="V28" s="195" t="str">
        <f>L18</f>
        <v>Tomáš Kadlec</v>
      </c>
      <c r="W28" s="195"/>
      <c r="X28" s="6"/>
      <c r="Y28" s="6"/>
      <c r="Z28" s="19"/>
      <c r="AA28" s="20"/>
    </row>
    <row r="29" spans="1:29">
      <c r="A29" s="79"/>
      <c r="B29" s="103"/>
      <c r="C29" s="86"/>
      <c r="D29" s="103"/>
      <c r="E29" s="47"/>
      <c r="F29" s="47"/>
      <c r="G29" s="47"/>
      <c r="H29" s="47"/>
      <c r="I29" s="47"/>
      <c r="J29" s="47"/>
      <c r="K29" s="103"/>
      <c r="L29" s="112"/>
      <c r="M29" s="86"/>
      <c r="N29" s="86"/>
      <c r="O29" s="86"/>
      <c r="P29" s="86"/>
      <c r="Q29" s="86"/>
      <c r="R29" s="86"/>
      <c r="S29" s="86"/>
      <c r="U29" s="28"/>
      <c r="V29" s="13"/>
      <c r="W29" s="14"/>
      <c r="X29" s="6"/>
      <c r="Y29" s="6"/>
      <c r="Z29" s="19"/>
      <c r="AA29" s="20"/>
    </row>
    <row r="30" spans="1:29">
      <c r="A30" s="79"/>
      <c r="B30" s="103"/>
      <c r="C30" s="86"/>
      <c r="D30" s="103"/>
      <c r="E30" s="47"/>
      <c r="F30" s="47"/>
      <c r="G30" s="47"/>
      <c r="H30" s="47"/>
      <c r="I30" s="47"/>
      <c r="J30" s="47"/>
      <c r="K30" s="103"/>
      <c r="L30" s="112"/>
      <c r="M30" s="86"/>
      <c r="N30" s="86"/>
      <c r="O30" s="86"/>
      <c r="P30" s="86"/>
      <c r="Q30" s="86"/>
      <c r="R30" s="86"/>
      <c r="S30" s="86"/>
      <c r="U30" s="28"/>
      <c r="V30" s="13"/>
      <c r="W30" s="15"/>
      <c r="X30" s="6"/>
      <c r="Y30" s="6"/>
      <c r="Z30" s="19"/>
      <c r="AA30" s="20"/>
    </row>
    <row r="31" spans="1:29">
      <c r="A31" s="79"/>
      <c r="B31" s="103"/>
      <c r="C31" s="86"/>
      <c r="D31" s="103"/>
      <c r="E31" s="47"/>
      <c r="F31" s="47"/>
      <c r="G31" s="47"/>
      <c r="H31" s="47"/>
      <c r="I31" s="47"/>
      <c r="J31" s="47"/>
      <c r="K31" s="103"/>
      <c r="L31" s="103"/>
      <c r="M31" s="103"/>
      <c r="N31" s="103"/>
      <c r="O31" s="103"/>
      <c r="P31" s="103"/>
      <c r="Q31" s="103"/>
      <c r="R31" s="103"/>
      <c r="S31" s="103"/>
      <c r="U31" s="28"/>
      <c r="V31" s="13"/>
      <c r="W31" s="15"/>
      <c r="X31" s="256" t="str">
        <f>V34</f>
        <v>Jan Holeček</v>
      </c>
      <c r="Y31" s="257"/>
      <c r="Z31" s="19"/>
      <c r="AA31" s="20"/>
    </row>
    <row r="32" spans="1:29">
      <c r="A32" s="79"/>
      <c r="B32" s="103"/>
      <c r="C32" s="86"/>
      <c r="D32" s="103"/>
      <c r="E32" s="47"/>
      <c r="F32" s="47"/>
      <c r="G32" s="47"/>
      <c r="H32" s="47"/>
      <c r="I32" s="47"/>
      <c r="J32" s="47"/>
      <c r="K32" s="103"/>
      <c r="L32" s="103"/>
      <c r="M32" s="103"/>
      <c r="N32" s="103"/>
      <c r="O32" s="103"/>
      <c r="P32" s="103"/>
      <c r="Q32" s="103"/>
      <c r="R32" s="103"/>
      <c r="S32" s="103"/>
      <c r="U32" s="28"/>
      <c r="V32" s="13"/>
      <c r="W32" s="15"/>
      <c r="X32" s="8" t="s">
        <v>15</v>
      </c>
      <c r="Y32" s="11"/>
      <c r="Z32" s="19"/>
      <c r="AA32" s="20"/>
    </row>
    <row r="33" spans="21:27">
      <c r="U33" s="28"/>
      <c r="V33" s="13"/>
      <c r="W33" s="15"/>
      <c r="X33" s="6"/>
      <c r="Y33" s="7"/>
      <c r="Z33" s="19"/>
      <c r="AA33" s="20"/>
    </row>
    <row r="34" spans="21:27">
      <c r="U34" s="28" t="s">
        <v>18</v>
      </c>
      <c r="V34" s="249" t="str">
        <f>L5</f>
        <v>Jan Holeček</v>
      </c>
      <c r="W34" s="252"/>
      <c r="X34" s="6"/>
      <c r="Y34" s="7"/>
      <c r="Z34" s="19"/>
      <c r="AA34" s="20"/>
    </row>
    <row r="35" spans="21:27">
      <c r="U35" s="28"/>
      <c r="V35" s="13" t="s">
        <v>15</v>
      </c>
      <c r="W35" s="16"/>
      <c r="X35" s="9"/>
      <c r="Y35" s="7"/>
      <c r="Z35" s="19"/>
      <c r="AA35" s="20"/>
    </row>
    <row r="36" spans="21:27">
      <c r="U36" s="28"/>
      <c r="V36" s="13"/>
      <c r="W36" s="17"/>
      <c r="X36" s="9"/>
      <c r="Y36" s="7"/>
      <c r="Z36" s="19"/>
      <c r="AA36" s="20"/>
    </row>
    <row r="37" spans="21:27">
      <c r="U37" s="28"/>
      <c r="V37" s="13"/>
      <c r="W37" s="247"/>
      <c r="X37" s="247"/>
      <c r="Y37" s="7"/>
      <c r="Z37" s="258" t="str">
        <f>X31</f>
        <v>Jan Holeček</v>
      </c>
      <c r="AA37" s="259"/>
    </row>
    <row r="38" spans="21:27">
      <c r="U38" s="28"/>
      <c r="V38" s="13"/>
      <c r="W38" s="191"/>
      <c r="X38" s="191"/>
      <c r="Y38" s="7"/>
      <c r="Z38" s="253"/>
      <c r="AA38" s="254"/>
    </row>
    <row r="39" spans="21:27">
      <c r="U39" s="28"/>
      <c r="V39" s="13"/>
      <c r="W39" s="13"/>
      <c r="X39" s="6"/>
      <c r="Y39" s="7"/>
      <c r="Z39" s="10"/>
      <c r="AA39" s="10"/>
    </row>
    <row r="40" spans="21:27">
      <c r="U40" s="28"/>
      <c r="V40" s="249"/>
      <c r="W40" s="249"/>
      <c r="X40" s="6"/>
      <c r="Y40" s="7"/>
      <c r="Z40" s="10"/>
      <c r="AA40" s="10"/>
    </row>
    <row r="41" spans="21:27">
      <c r="U41" s="28"/>
      <c r="V41" s="13" t="s">
        <v>15</v>
      </c>
      <c r="W41" s="14"/>
      <c r="X41" s="6"/>
      <c r="Y41" s="7"/>
      <c r="Z41" s="10"/>
      <c r="AA41" s="10"/>
    </row>
    <row r="42" spans="21:27">
      <c r="U42" s="28"/>
      <c r="V42" s="13"/>
      <c r="W42" s="15"/>
      <c r="X42" s="6"/>
      <c r="Y42" s="7"/>
      <c r="Z42" s="10"/>
      <c r="AA42" s="10"/>
    </row>
    <row r="43" spans="21:27">
      <c r="U43" s="28"/>
      <c r="V43" s="13"/>
      <c r="W43" s="22" t="s">
        <v>19</v>
      </c>
      <c r="X43" s="250" t="str">
        <f>L17</f>
        <v>Tomáš Hynek</v>
      </c>
      <c r="Y43" s="251"/>
      <c r="Z43" s="10"/>
      <c r="AA43" s="10"/>
    </row>
    <row r="44" spans="21:27">
      <c r="U44" s="28"/>
      <c r="V44" s="13"/>
      <c r="W44" s="15"/>
      <c r="X44" s="8" t="s">
        <v>15</v>
      </c>
      <c r="Y44" s="12"/>
      <c r="Z44" s="10"/>
      <c r="AA44" s="10"/>
    </row>
    <row r="45" spans="21:27">
      <c r="U45" s="28"/>
      <c r="V45" s="13"/>
      <c r="W45" s="15"/>
      <c r="X45" s="6"/>
      <c r="Y45" s="9"/>
      <c r="Z45" s="10"/>
      <c r="AA45" s="10"/>
    </row>
    <row r="46" spans="21:27">
      <c r="U46" s="28"/>
      <c r="V46" s="249"/>
      <c r="W46" s="252"/>
      <c r="X46" s="6"/>
      <c r="Y46" s="6"/>
      <c r="Z46" s="10"/>
      <c r="AA46" s="10"/>
    </row>
    <row r="52" spans="21:27">
      <c r="Y52" s="186" t="s">
        <v>74</v>
      </c>
      <c r="Z52" s="186"/>
      <c r="AA52" s="186"/>
    </row>
    <row r="53" spans="21:27">
      <c r="U53" s="28"/>
      <c r="V53" s="195"/>
      <c r="W53" s="195"/>
      <c r="X53" s="6"/>
      <c r="Y53" s="6"/>
      <c r="Z53" s="10"/>
      <c r="AA53" s="10"/>
    </row>
    <row r="54" spans="21:27">
      <c r="U54" s="28"/>
      <c r="V54" s="13" t="s">
        <v>15</v>
      </c>
      <c r="W54" s="14"/>
      <c r="X54" s="6"/>
      <c r="Y54" s="6"/>
      <c r="Z54" s="10"/>
      <c r="AA54" s="10"/>
    </row>
    <row r="55" spans="21:27">
      <c r="U55" s="28"/>
      <c r="V55" s="13"/>
      <c r="W55" s="15"/>
      <c r="X55" s="6"/>
      <c r="Y55" s="6"/>
      <c r="Z55" s="10"/>
      <c r="AA55" s="10"/>
    </row>
    <row r="56" spans="21:27">
      <c r="U56" s="28"/>
      <c r="V56" s="13"/>
      <c r="W56" s="22" t="s">
        <v>22</v>
      </c>
      <c r="X56" s="256" t="str">
        <f>L7</f>
        <v>Stanislav Erhart</v>
      </c>
      <c r="Y56" s="257"/>
      <c r="Z56" s="10"/>
      <c r="AA56" s="10"/>
    </row>
    <row r="57" spans="21:27">
      <c r="U57" s="28"/>
      <c r="V57" s="13"/>
      <c r="W57" s="15"/>
      <c r="X57" s="8"/>
      <c r="Y57" s="11"/>
      <c r="Z57" s="10"/>
      <c r="AA57" s="10"/>
    </row>
    <row r="58" spans="21:27">
      <c r="U58" s="28"/>
      <c r="V58" s="13"/>
      <c r="W58" s="15"/>
      <c r="X58" s="6"/>
      <c r="Y58" s="7"/>
      <c r="Z58" s="10"/>
      <c r="AA58" s="10"/>
    </row>
    <row r="59" spans="21:27">
      <c r="U59" s="28"/>
      <c r="V59" s="249"/>
      <c r="W59" s="252"/>
      <c r="X59" s="6"/>
      <c r="Y59" s="7"/>
      <c r="Z59" s="10"/>
      <c r="AA59" s="10"/>
    </row>
    <row r="60" spans="21:27">
      <c r="U60" s="28"/>
      <c r="V60" s="13"/>
      <c r="W60" s="16"/>
      <c r="X60" s="9"/>
      <c r="Y60" s="7"/>
      <c r="Z60" s="10"/>
      <c r="AA60" s="10"/>
    </row>
    <row r="61" spans="21:27">
      <c r="U61" s="28"/>
      <c r="V61" s="13"/>
      <c r="W61" s="17"/>
      <c r="X61" s="9"/>
      <c r="Y61" s="7"/>
      <c r="Z61" s="10"/>
      <c r="AA61" s="10"/>
    </row>
    <row r="62" spans="21:27">
      <c r="U62" s="28"/>
      <c r="V62" s="13"/>
      <c r="W62" s="247"/>
      <c r="X62" s="247"/>
      <c r="Y62" s="7"/>
      <c r="Z62" s="258" t="str">
        <f>X56</f>
        <v>Stanislav Erhart</v>
      </c>
      <c r="AA62" s="262"/>
    </row>
    <row r="63" spans="21:27">
      <c r="U63" s="28"/>
      <c r="V63" s="13"/>
      <c r="W63" s="191"/>
      <c r="X63" s="191"/>
      <c r="Y63" s="7"/>
      <c r="Z63" s="253"/>
      <c r="AA63" s="261"/>
    </row>
    <row r="64" spans="21:27">
      <c r="U64" s="28"/>
      <c r="V64" s="13"/>
      <c r="W64" s="13"/>
      <c r="X64" s="6"/>
      <c r="Y64" s="7"/>
      <c r="Z64" s="19"/>
      <c r="AA64" s="20"/>
    </row>
    <row r="65" spans="21:29">
      <c r="U65" s="28"/>
      <c r="V65" s="249"/>
      <c r="W65" s="249"/>
      <c r="X65" s="6"/>
      <c r="Y65" s="7"/>
      <c r="Z65" s="19"/>
      <c r="AA65" s="20"/>
    </row>
    <row r="66" spans="21:29">
      <c r="U66" s="28"/>
      <c r="V66" s="13"/>
      <c r="W66" s="14"/>
      <c r="X66" s="6"/>
      <c r="Y66" s="7"/>
      <c r="Z66" s="19"/>
      <c r="AA66" s="20"/>
    </row>
    <row r="67" spans="21:29">
      <c r="U67" s="28"/>
      <c r="V67" s="13"/>
      <c r="W67" s="15"/>
      <c r="X67" s="6"/>
      <c r="Y67" s="7"/>
      <c r="Z67" s="19"/>
      <c r="AA67" s="20"/>
    </row>
    <row r="68" spans="21:29">
      <c r="U68" s="28"/>
      <c r="V68" s="13"/>
      <c r="W68" s="22" t="s">
        <v>68</v>
      </c>
      <c r="X68" s="250" t="str">
        <f>L19</f>
        <v>Jan Zimmer</v>
      </c>
      <c r="Y68" s="251"/>
      <c r="Z68" s="19"/>
      <c r="AA68" s="20"/>
    </row>
    <row r="69" spans="21:29">
      <c r="U69" s="28"/>
      <c r="V69" s="13"/>
      <c r="W69" s="15"/>
      <c r="X69" s="8"/>
      <c r="Y69" s="12"/>
      <c r="Z69" s="19"/>
      <c r="AA69" s="20"/>
    </row>
    <row r="70" spans="21:29">
      <c r="U70" s="28"/>
      <c r="V70" s="13"/>
      <c r="W70" s="15"/>
      <c r="X70" s="6"/>
      <c r="Y70" s="9"/>
      <c r="Z70" s="19"/>
      <c r="AA70" s="20"/>
    </row>
    <row r="71" spans="21:29">
      <c r="U71" s="1"/>
      <c r="V71" s="249"/>
      <c r="W71" s="252"/>
      <c r="X71" s="6"/>
      <c r="Y71" s="6"/>
      <c r="Z71" s="19"/>
      <c r="AA71" s="20"/>
    </row>
    <row r="72" spans="21:29">
      <c r="U72" s="28"/>
      <c r="Z72" s="18"/>
      <c r="AA72" s="21"/>
    </row>
    <row r="73" spans="21:29">
      <c r="U73" s="28"/>
      <c r="Z73" s="18"/>
      <c r="AA73" s="21"/>
    </row>
    <row r="74" spans="21:29">
      <c r="U74" s="43"/>
      <c r="V74" s="43"/>
      <c r="Y74" s="255" t="str">
        <f>X80</f>
        <v>Jan Jurka ml.</v>
      </c>
      <c r="Z74" s="255"/>
      <c r="AA74" s="21"/>
      <c r="AB74" s="260" t="str">
        <f>Z86</f>
        <v>Jan Ziman</v>
      </c>
      <c r="AC74" s="255"/>
    </row>
    <row r="75" spans="21:29">
      <c r="U75" s="43"/>
      <c r="V75" s="43"/>
      <c r="Y75" s="224" t="s">
        <v>76</v>
      </c>
      <c r="Z75" s="224"/>
      <c r="AA75" s="21"/>
      <c r="AB75" s="267" t="s">
        <v>75</v>
      </c>
      <c r="AC75" s="224"/>
    </row>
    <row r="76" spans="21:29">
      <c r="U76" s="28"/>
      <c r="Z76" s="18"/>
      <c r="AA76" s="21"/>
    </row>
    <row r="77" spans="21:29">
      <c r="U77" s="28"/>
      <c r="V77" s="195"/>
      <c r="W77" s="195"/>
      <c r="X77" s="6"/>
      <c r="Y77" s="6"/>
      <c r="Z77" s="19"/>
      <c r="AA77" s="20"/>
    </row>
    <row r="78" spans="21:29">
      <c r="U78" s="28"/>
      <c r="V78" s="13"/>
      <c r="W78" s="14"/>
      <c r="X78" s="6"/>
      <c r="Y78" s="6"/>
      <c r="Z78" s="19"/>
      <c r="AA78" s="20"/>
    </row>
    <row r="79" spans="21:29">
      <c r="U79" s="28"/>
      <c r="V79" s="13"/>
      <c r="W79" s="15"/>
      <c r="X79" s="6"/>
      <c r="Y79" s="6"/>
      <c r="Z79" s="19"/>
      <c r="AA79" s="20"/>
    </row>
    <row r="80" spans="21:29">
      <c r="U80" s="28"/>
      <c r="V80" s="13"/>
      <c r="W80" s="22" t="s">
        <v>71</v>
      </c>
      <c r="X80" s="256" t="str">
        <f>L9</f>
        <v>Jan Jurka ml.</v>
      </c>
      <c r="Y80" s="257"/>
      <c r="Z80" s="19"/>
      <c r="AA80" s="20"/>
    </row>
    <row r="81" spans="21:27">
      <c r="U81" s="28"/>
      <c r="V81" s="13"/>
      <c r="W81" s="15"/>
      <c r="X81" s="8"/>
      <c r="Y81" s="11"/>
      <c r="Z81" s="19"/>
      <c r="AA81" s="20"/>
    </row>
    <row r="82" spans="21:27">
      <c r="U82" s="28"/>
      <c r="V82" s="13"/>
      <c r="W82" s="15"/>
      <c r="X82" s="6"/>
      <c r="Y82" s="7"/>
      <c r="Z82" s="19"/>
      <c r="AA82" s="20"/>
    </row>
    <row r="83" spans="21:27">
      <c r="U83" s="28"/>
      <c r="V83" s="249"/>
      <c r="W83" s="252"/>
      <c r="X83" s="6"/>
      <c r="Y83" s="7"/>
      <c r="Z83" s="19"/>
      <c r="AA83" s="20"/>
    </row>
    <row r="84" spans="21:27">
      <c r="U84" s="28"/>
      <c r="V84" s="13"/>
      <c r="W84" s="16"/>
      <c r="X84" s="9"/>
      <c r="Y84" s="7"/>
      <c r="Z84" s="19"/>
      <c r="AA84" s="20"/>
    </row>
    <row r="85" spans="21:27">
      <c r="U85" s="28"/>
      <c r="V85" s="13"/>
      <c r="W85" s="17"/>
      <c r="X85" s="9"/>
      <c r="Y85" s="7"/>
      <c r="Z85" s="19"/>
      <c r="AA85" s="20"/>
    </row>
    <row r="86" spans="21:27">
      <c r="U86" s="206"/>
      <c r="V86" s="206"/>
      <c r="W86" s="247"/>
      <c r="X86" s="247"/>
      <c r="Y86" s="7"/>
      <c r="Z86" s="258" t="str">
        <f>X92</f>
        <v>Jan Ziman</v>
      </c>
      <c r="AA86" s="259"/>
    </row>
    <row r="87" spans="21:27">
      <c r="U87" s="205"/>
      <c r="V87" s="205"/>
      <c r="W87" s="191"/>
      <c r="X87" s="191"/>
      <c r="Y87" s="7"/>
      <c r="Z87" s="253"/>
      <c r="AA87" s="254"/>
    </row>
    <row r="88" spans="21:27">
      <c r="U88" s="28"/>
      <c r="V88" s="13"/>
      <c r="W88" s="13"/>
      <c r="X88" s="6"/>
      <c r="Y88" s="7"/>
      <c r="Z88" s="10"/>
      <c r="AA88" s="10"/>
    </row>
    <row r="89" spans="21:27">
      <c r="U89" s="28"/>
      <c r="V89" s="249"/>
      <c r="W89" s="249"/>
      <c r="X89" s="6"/>
      <c r="Y89" s="7"/>
      <c r="Z89" s="10"/>
      <c r="AA89" s="10"/>
    </row>
    <row r="90" spans="21:27">
      <c r="U90" s="28"/>
      <c r="V90" s="13"/>
      <c r="W90" s="14"/>
      <c r="X90" s="6"/>
      <c r="Y90" s="7"/>
      <c r="Z90" s="10"/>
      <c r="AA90" s="10"/>
    </row>
    <row r="91" spans="21:27">
      <c r="U91" s="28"/>
      <c r="V91" s="13"/>
      <c r="W91" s="15"/>
      <c r="X91" s="6"/>
      <c r="Y91" s="7"/>
      <c r="Z91" s="10"/>
      <c r="AA91" s="10"/>
    </row>
    <row r="92" spans="21:27">
      <c r="U92" s="28"/>
      <c r="V92" s="13"/>
      <c r="W92" s="22" t="s">
        <v>21</v>
      </c>
      <c r="X92" s="250" t="str">
        <f>L16</f>
        <v>Jan Ziman</v>
      </c>
      <c r="Y92" s="251"/>
      <c r="Z92" s="10"/>
      <c r="AA92" s="10"/>
    </row>
    <row r="93" spans="21:27">
      <c r="U93" s="28"/>
      <c r="V93" s="13"/>
      <c r="W93" s="15"/>
      <c r="X93" s="8"/>
      <c r="Y93" s="12"/>
      <c r="Z93" s="10"/>
      <c r="AA93" s="10"/>
    </row>
    <row r="94" spans="21:27">
      <c r="U94" s="28"/>
      <c r="V94" s="13"/>
      <c r="W94" s="15"/>
      <c r="X94" s="6"/>
      <c r="Y94" s="9"/>
      <c r="Z94" s="10"/>
      <c r="AA94" s="10"/>
    </row>
    <row r="95" spans="21:27">
      <c r="U95" s="28"/>
      <c r="V95" s="249"/>
      <c r="W95" s="252"/>
      <c r="X95" s="6"/>
      <c r="Y95" s="6"/>
      <c r="Z95" s="10"/>
      <c r="AA95" s="10"/>
    </row>
  </sheetData>
  <mergeCells count="61">
    <mergeCell ref="B1:D1"/>
    <mergeCell ref="B3:D3"/>
    <mergeCell ref="E3:G3"/>
    <mergeCell ref="H3:J3"/>
    <mergeCell ref="M3:O3"/>
    <mergeCell ref="M14:O14"/>
    <mergeCell ref="M15:O15"/>
    <mergeCell ref="Y3:AA3"/>
    <mergeCell ref="M4:O4"/>
    <mergeCell ref="V4:W4"/>
    <mergeCell ref="X7:Y7"/>
    <mergeCell ref="V10:W10"/>
    <mergeCell ref="W13:X13"/>
    <mergeCell ref="Z13:AA13"/>
    <mergeCell ref="W14:X14"/>
    <mergeCell ref="Z14:AA14"/>
    <mergeCell ref="V16:W16"/>
    <mergeCell ref="V34:W34"/>
    <mergeCell ref="X19:Y19"/>
    <mergeCell ref="V22:W22"/>
    <mergeCell ref="U25:V25"/>
    <mergeCell ref="Y25:Z25"/>
    <mergeCell ref="AB25:AC25"/>
    <mergeCell ref="U26:V26"/>
    <mergeCell ref="Y26:Z26"/>
    <mergeCell ref="V28:W28"/>
    <mergeCell ref="X31:Y31"/>
    <mergeCell ref="W62:X62"/>
    <mergeCell ref="Z62:AA62"/>
    <mergeCell ref="W37:X37"/>
    <mergeCell ref="Z37:AA37"/>
    <mergeCell ref="W38:X38"/>
    <mergeCell ref="Z38:AA38"/>
    <mergeCell ref="V40:W40"/>
    <mergeCell ref="X43:Y43"/>
    <mergeCell ref="V46:W46"/>
    <mergeCell ref="Y52:AA52"/>
    <mergeCell ref="V53:W53"/>
    <mergeCell ref="X56:Y56"/>
    <mergeCell ref="V59:W59"/>
    <mergeCell ref="W63:X63"/>
    <mergeCell ref="Z63:AA63"/>
    <mergeCell ref="V65:W65"/>
    <mergeCell ref="X68:Y68"/>
    <mergeCell ref="V71:W71"/>
    <mergeCell ref="V95:W95"/>
    <mergeCell ref="AB74:AC74"/>
    <mergeCell ref="V77:W77"/>
    <mergeCell ref="X80:Y80"/>
    <mergeCell ref="V83:W83"/>
    <mergeCell ref="U86:V86"/>
    <mergeCell ref="W86:X86"/>
    <mergeCell ref="Z86:AA86"/>
    <mergeCell ref="Y75:Z75"/>
    <mergeCell ref="AB75:AC75"/>
    <mergeCell ref="Y74:Z74"/>
    <mergeCell ref="U87:V87"/>
    <mergeCell ref="W87:X87"/>
    <mergeCell ref="Z87:AA87"/>
    <mergeCell ref="V89:W89"/>
    <mergeCell ref="X92:Y92"/>
  </mergeCells>
  <conditionalFormatting sqref="V4 V10 V16 V22">
    <cfRule type="expression" dxfId="15" priority="15" stopIfTrue="1">
      <formula>OR(AND(V4&lt;&gt;"Bye",V5="Bye"),W4=$G$5)</formula>
    </cfRule>
    <cfRule type="expression" dxfId="14" priority="16" stopIfTrue="1">
      <formula>W5=$G$5</formula>
    </cfRule>
  </conditionalFormatting>
  <conditionalFormatting sqref="V5 V11 V17">
    <cfRule type="expression" dxfId="13" priority="13" stopIfTrue="1">
      <formula>OR(AND(V5&lt;&gt;"Bye",V4="Bye"),W5=$G$5)</formula>
    </cfRule>
    <cfRule type="expression" dxfId="12" priority="14" stopIfTrue="1">
      <formula>W4=$G$5</formula>
    </cfRule>
  </conditionalFormatting>
  <conditionalFormatting sqref="V28 V34 V40 V46">
    <cfRule type="expression" dxfId="11" priority="11" stopIfTrue="1">
      <formula>OR(AND(V28&lt;&gt;"Bye",V29="Bye"),W28=$G$5)</formula>
    </cfRule>
    <cfRule type="expression" dxfId="10" priority="12" stopIfTrue="1">
      <formula>W29=$G$5</formula>
    </cfRule>
  </conditionalFormatting>
  <conditionalFormatting sqref="V29 V35 V41">
    <cfRule type="expression" dxfId="9" priority="9" stopIfTrue="1">
      <formula>OR(AND(V29&lt;&gt;"Bye",V28="Bye"),W29=$G$5)</formula>
    </cfRule>
    <cfRule type="expression" dxfId="8" priority="10" stopIfTrue="1">
      <formula>W28=$G$5</formula>
    </cfRule>
  </conditionalFormatting>
  <conditionalFormatting sqref="V53 V59 V65 V71">
    <cfRule type="expression" dxfId="7" priority="7" stopIfTrue="1">
      <formula>OR(AND(V53&lt;&gt;"Bye",V54="Bye"),W53=$G$5)</formula>
    </cfRule>
    <cfRule type="expression" dxfId="6" priority="8" stopIfTrue="1">
      <formula>W54=$G$5</formula>
    </cfRule>
  </conditionalFormatting>
  <conditionalFormatting sqref="V54 V60 V66">
    <cfRule type="expression" dxfId="5" priority="5" stopIfTrue="1">
      <formula>OR(AND(V54&lt;&gt;"Bye",V53="Bye"),W54=$G$5)</formula>
    </cfRule>
    <cfRule type="expression" dxfId="4" priority="6" stopIfTrue="1">
      <formula>W53=$G$5</formula>
    </cfRule>
  </conditionalFormatting>
  <conditionalFormatting sqref="V77 V83 V89 V95">
    <cfRule type="expression" dxfId="3" priority="3" stopIfTrue="1">
      <formula>OR(AND(V77&lt;&gt;"Bye",V78="Bye"),W77=$G$5)</formula>
    </cfRule>
    <cfRule type="expression" dxfId="2" priority="4" stopIfTrue="1">
      <formula>W78=$G$5</formula>
    </cfRule>
  </conditionalFormatting>
  <conditionalFormatting sqref="V78 V84 V90">
    <cfRule type="expression" dxfId="1" priority="1" stopIfTrue="1">
      <formula>OR(AND(V78&lt;&gt;"Bye",V77="Bye"),W78=$G$5)</formula>
    </cfRule>
    <cfRule type="expression" dxfId="0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scale="37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43"/>
  <sheetViews>
    <sheetView workbookViewId="0">
      <selection activeCell="AA50" sqref="AA50:AB50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31" ht="21">
      <c r="A1" s="138"/>
      <c r="B1" s="185" t="s">
        <v>230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31">
      <c r="A2" s="87"/>
      <c r="B2" s="44"/>
      <c r="C2" s="87"/>
      <c r="D2" s="44"/>
      <c r="E2" s="136"/>
      <c r="F2" s="136"/>
      <c r="G2" s="136"/>
      <c r="H2" s="136"/>
      <c r="I2" s="136"/>
      <c r="J2" s="136"/>
      <c r="K2" s="54"/>
      <c r="L2" s="55"/>
      <c r="M2" s="136"/>
      <c r="N2" s="136"/>
      <c r="O2" s="136"/>
      <c r="P2" s="136"/>
      <c r="Q2" s="136"/>
      <c r="R2" s="136"/>
      <c r="S2" s="136"/>
    </row>
    <row r="3" spans="1:31">
      <c r="A3" s="87"/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136"/>
      <c r="Q3" s="136"/>
      <c r="R3" s="136"/>
      <c r="S3" s="136"/>
      <c r="U3" s="163"/>
      <c r="V3" s="164"/>
      <c r="W3" s="164"/>
      <c r="X3" s="164"/>
      <c r="Y3" s="217" t="s">
        <v>231</v>
      </c>
      <c r="Z3" s="217"/>
      <c r="AA3" s="217"/>
      <c r="AB3" s="164"/>
      <c r="AC3" s="164"/>
      <c r="AD3" s="164"/>
      <c r="AE3" s="164"/>
    </row>
    <row r="4" spans="1:31">
      <c r="A4" s="89" t="s">
        <v>0</v>
      </c>
      <c r="B4" s="46" t="s">
        <v>1</v>
      </c>
      <c r="C4" s="89" t="s">
        <v>3</v>
      </c>
      <c r="D4" s="46" t="s">
        <v>2</v>
      </c>
      <c r="E4" s="137" t="s">
        <v>1</v>
      </c>
      <c r="F4" s="137" t="s">
        <v>5</v>
      </c>
      <c r="G4" s="137" t="s">
        <v>2</v>
      </c>
      <c r="H4" s="137" t="s">
        <v>1</v>
      </c>
      <c r="I4" s="137" t="s">
        <v>5</v>
      </c>
      <c r="J4" s="137" t="s">
        <v>2</v>
      </c>
      <c r="K4" s="54"/>
      <c r="L4" s="137" t="s">
        <v>9</v>
      </c>
      <c r="M4" s="194" t="s">
        <v>10</v>
      </c>
      <c r="N4" s="194"/>
      <c r="O4" s="194"/>
      <c r="P4" s="56" t="s">
        <v>11</v>
      </c>
      <c r="Q4" s="137" t="s">
        <v>12</v>
      </c>
      <c r="R4" s="137" t="s">
        <v>13</v>
      </c>
      <c r="S4" s="137" t="s">
        <v>0</v>
      </c>
      <c r="U4" s="162"/>
      <c r="V4" s="211"/>
      <c r="W4" s="211"/>
      <c r="X4" s="148"/>
      <c r="Y4" s="148"/>
      <c r="Z4" s="165"/>
      <c r="AA4" s="165"/>
      <c r="AB4" s="164"/>
      <c r="AC4" s="164"/>
      <c r="AD4" s="164"/>
      <c r="AE4" s="164"/>
    </row>
    <row r="5" spans="1:31">
      <c r="A5" s="87">
        <v>3</v>
      </c>
      <c r="B5" s="46" t="str">
        <f>L5</f>
        <v>Veronika Nováková</v>
      </c>
      <c r="C5" s="89" t="s">
        <v>3</v>
      </c>
      <c r="D5" s="46" t="str">
        <f>L9</f>
        <v>Natálka Raithelová</v>
      </c>
      <c r="E5" s="137">
        <v>2</v>
      </c>
      <c r="F5" s="137" t="s">
        <v>5</v>
      </c>
      <c r="G5" s="143">
        <v>0</v>
      </c>
      <c r="H5" s="137">
        <v>22</v>
      </c>
      <c r="I5" s="137" t="s">
        <v>5</v>
      </c>
      <c r="J5" s="137">
        <v>4</v>
      </c>
      <c r="K5" s="44"/>
      <c r="L5" s="104" t="s">
        <v>235</v>
      </c>
      <c r="M5" s="89">
        <f>SUM(H5,H8,H10,H13)</f>
        <v>88</v>
      </c>
      <c r="N5" s="87" t="s">
        <v>5</v>
      </c>
      <c r="O5" s="89">
        <f>SUM(J5,J8,J10,J13)</f>
        <v>24</v>
      </c>
      <c r="P5" s="89">
        <f>M5-O5</f>
        <v>64</v>
      </c>
      <c r="Q5" s="89">
        <f>SUM(E5,E8,E10,E13)</f>
        <v>8</v>
      </c>
      <c r="R5" s="89">
        <f>Q5+(P5/100)</f>
        <v>8.64</v>
      </c>
      <c r="S5" s="89">
        <f>RANK(R5,$R$5:$R$9,0)</f>
        <v>1</v>
      </c>
      <c r="U5" s="163"/>
      <c r="V5" s="148"/>
      <c r="W5" s="166"/>
      <c r="X5" s="148"/>
      <c r="Y5" s="148"/>
      <c r="Z5" s="165"/>
      <c r="AA5" s="165"/>
      <c r="AB5" s="164"/>
      <c r="AC5" s="164"/>
      <c r="AD5" s="164"/>
      <c r="AE5" s="164"/>
    </row>
    <row r="6" spans="1:31">
      <c r="A6" s="87">
        <v>4</v>
      </c>
      <c r="B6" s="46" t="str">
        <f>L6</f>
        <v>Justýna Muchová</v>
      </c>
      <c r="C6" s="89" t="s">
        <v>3</v>
      </c>
      <c r="D6" s="46" t="str">
        <f>L8</f>
        <v>Veronika Zemánková</v>
      </c>
      <c r="E6" s="137">
        <v>2</v>
      </c>
      <c r="F6" s="137" t="s">
        <v>5</v>
      </c>
      <c r="G6" s="137">
        <v>0</v>
      </c>
      <c r="H6" s="137">
        <v>22</v>
      </c>
      <c r="I6" s="137" t="s">
        <v>5</v>
      </c>
      <c r="J6" s="137">
        <v>9</v>
      </c>
      <c r="K6" s="44"/>
      <c r="L6" s="62" t="s">
        <v>236</v>
      </c>
      <c r="M6" s="89">
        <f>SUM(H6,H9,H11,J13)</f>
        <v>70</v>
      </c>
      <c r="N6" s="89" t="s">
        <v>5</v>
      </c>
      <c r="O6" s="89">
        <f>SUM(J6,J9,H13,J11)</f>
        <v>64</v>
      </c>
      <c r="P6" s="89">
        <f t="shared" ref="P6:P9" si="0">M6-O6</f>
        <v>6</v>
      </c>
      <c r="Q6" s="89">
        <f>SUM(E6,E9,E11,G13)</f>
        <v>5</v>
      </c>
      <c r="R6" s="89">
        <f t="shared" ref="R6:R9" si="1">Q6+(P6/100)</f>
        <v>5.0599999999999996</v>
      </c>
      <c r="S6" s="89">
        <f t="shared" ref="S6:S9" si="2">RANK(R6,$R$5:$R$9,0)</f>
        <v>3</v>
      </c>
      <c r="U6" s="163"/>
      <c r="V6" s="148"/>
      <c r="W6" s="167"/>
      <c r="X6" s="148"/>
      <c r="Y6" s="148"/>
      <c r="Z6" s="165"/>
      <c r="AA6" s="165"/>
      <c r="AB6" s="164"/>
      <c r="AC6" s="164"/>
      <c r="AD6" s="164"/>
      <c r="AE6" s="164"/>
    </row>
    <row r="7" spans="1:31">
      <c r="A7" s="87">
        <v>44</v>
      </c>
      <c r="B7" s="46" t="str">
        <f>L7</f>
        <v>Adéla Klímová</v>
      </c>
      <c r="C7" s="89" t="s">
        <v>3</v>
      </c>
      <c r="D7" s="46" t="str">
        <f>L9</f>
        <v>Natálka Raithelová</v>
      </c>
      <c r="E7" s="137">
        <v>0</v>
      </c>
      <c r="F7" s="137" t="s">
        <v>5</v>
      </c>
      <c r="G7" s="137">
        <v>2</v>
      </c>
      <c r="H7" s="137">
        <v>13</v>
      </c>
      <c r="I7" s="137" t="s">
        <v>5</v>
      </c>
      <c r="J7" s="137">
        <v>22</v>
      </c>
      <c r="K7" s="44"/>
      <c r="L7" s="26" t="s">
        <v>239</v>
      </c>
      <c r="M7" s="89">
        <f>SUM(H14,H7,J10,J11)</f>
        <v>54</v>
      </c>
      <c r="N7" s="89" t="s">
        <v>5</v>
      </c>
      <c r="O7" s="89">
        <f>SUM(J7,J14,H11,H10)</f>
        <v>74</v>
      </c>
      <c r="P7" s="89">
        <f t="shared" si="0"/>
        <v>-20</v>
      </c>
      <c r="Q7" s="89">
        <f>SUM(E7,E14,G11,G10)</f>
        <v>2</v>
      </c>
      <c r="R7" s="89">
        <f t="shared" si="1"/>
        <v>1.8</v>
      </c>
      <c r="S7" s="89">
        <f t="shared" si="2"/>
        <v>4</v>
      </c>
      <c r="U7" s="163"/>
      <c r="V7" s="148"/>
      <c r="W7" s="163" t="s">
        <v>16</v>
      </c>
      <c r="X7" s="214" t="str">
        <f>L5</f>
        <v>Veronika Nováková</v>
      </c>
      <c r="Y7" s="211"/>
      <c r="Z7" s="165"/>
      <c r="AA7" s="165"/>
      <c r="AB7" s="164"/>
      <c r="AC7" s="164"/>
      <c r="AD7" s="164"/>
      <c r="AE7" s="164"/>
    </row>
    <row r="8" spans="1:31">
      <c r="A8" s="87">
        <v>45</v>
      </c>
      <c r="B8" s="46" t="str">
        <f>L5</f>
        <v>Veronika Nováková</v>
      </c>
      <c r="C8" s="89" t="s">
        <v>3</v>
      </c>
      <c r="D8" s="46" t="str">
        <f>L8</f>
        <v>Veronika Zemánková</v>
      </c>
      <c r="E8" s="137">
        <v>2</v>
      </c>
      <c r="F8" s="137" t="s">
        <v>5</v>
      </c>
      <c r="G8" s="137">
        <v>0</v>
      </c>
      <c r="H8" s="137">
        <v>22</v>
      </c>
      <c r="I8" s="137" t="s">
        <v>5</v>
      </c>
      <c r="J8" s="137">
        <v>6</v>
      </c>
      <c r="K8" s="44"/>
      <c r="L8" s="62" t="s">
        <v>244</v>
      </c>
      <c r="M8" s="89">
        <f>SUM(H12,J6,J8,J14)</f>
        <v>30</v>
      </c>
      <c r="N8" s="89" t="s">
        <v>5</v>
      </c>
      <c r="O8" s="89">
        <f>SUM(H6,H8,H14,J12)</f>
        <v>88</v>
      </c>
      <c r="P8" s="89">
        <f t="shared" si="0"/>
        <v>-58</v>
      </c>
      <c r="Q8" s="89">
        <f>SUM(E12,G6,G8,G14)</f>
        <v>0</v>
      </c>
      <c r="R8" s="89">
        <f t="shared" si="1"/>
        <v>-0.57999999999999996</v>
      </c>
      <c r="S8" s="89">
        <f t="shared" si="2"/>
        <v>5</v>
      </c>
      <c r="U8" s="163"/>
      <c r="V8" s="148"/>
      <c r="W8" s="167"/>
      <c r="X8" s="148"/>
      <c r="Y8" s="166"/>
      <c r="Z8" s="165"/>
      <c r="AA8" s="165"/>
      <c r="AB8" s="164"/>
      <c r="AC8" s="164"/>
      <c r="AD8" s="164"/>
      <c r="AE8" s="164"/>
    </row>
    <row r="9" spans="1:31">
      <c r="A9" s="87">
        <v>107</v>
      </c>
      <c r="B9" s="46" t="str">
        <f>L6</f>
        <v>Justýna Muchová</v>
      </c>
      <c r="C9" s="89" t="s">
        <v>3</v>
      </c>
      <c r="D9" s="46" t="str">
        <f>L9</f>
        <v>Natálka Raithelová</v>
      </c>
      <c r="E9" s="137">
        <v>1</v>
      </c>
      <c r="F9" s="137" t="s">
        <v>5</v>
      </c>
      <c r="G9" s="137">
        <v>1</v>
      </c>
      <c r="H9" s="137">
        <v>18</v>
      </c>
      <c r="I9" s="137" t="s">
        <v>5</v>
      </c>
      <c r="J9" s="137">
        <v>20</v>
      </c>
      <c r="K9" s="44"/>
      <c r="L9" s="62" t="s">
        <v>115</v>
      </c>
      <c r="M9" s="89">
        <f>SUM(J5,J7,J9,J12)</f>
        <v>68</v>
      </c>
      <c r="N9" s="89" t="s">
        <v>5</v>
      </c>
      <c r="O9" s="89">
        <f>SUM(H5,H7,H9,H12)</f>
        <v>60</v>
      </c>
      <c r="P9" s="89">
        <f t="shared" si="0"/>
        <v>8</v>
      </c>
      <c r="Q9" s="89">
        <f>SUM(G5,G7,G9,G12)</f>
        <v>5</v>
      </c>
      <c r="R9" s="89">
        <f t="shared" si="1"/>
        <v>5.08</v>
      </c>
      <c r="S9" s="89">
        <f t="shared" si="2"/>
        <v>2</v>
      </c>
      <c r="U9" s="163"/>
      <c r="V9" s="148"/>
      <c r="W9" s="167"/>
      <c r="X9" s="148"/>
      <c r="Y9" s="167"/>
      <c r="Z9" s="165"/>
      <c r="AA9" s="165"/>
      <c r="AB9" s="164"/>
      <c r="AC9" s="164"/>
      <c r="AD9" s="164"/>
      <c r="AE9" s="164"/>
    </row>
    <row r="10" spans="1:31">
      <c r="A10" s="87">
        <v>108</v>
      </c>
      <c r="B10" s="46" t="str">
        <f>L5</f>
        <v>Veronika Nováková</v>
      </c>
      <c r="C10" s="89" t="s">
        <v>3</v>
      </c>
      <c r="D10" s="46" t="str">
        <f>L7</f>
        <v>Adéla Klímová</v>
      </c>
      <c r="E10" s="137">
        <v>2</v>
      </c>
      <c r="F10" s="137" t="s">
        <v>5</v>
      </c>
      <c r="G10" s="137">
        <v>0</v>
      </c>
      <c r="H10" s="137">
        <v>22</v>
      </c>
      <c r="I10" s="137" t="s">
        <v>5</v>
      </c>
      <c r="J10" s="137">
        <v>6</v>
      </c>
      <c r="K10" s="44"/>
      <c r="L10" s="45"/>
      <c r="M10" s="4">
        <f>SUM(M5:M9)</f>
        <v>310</v>
      </c>
      <c r="N10" s="3">
        <f>M10-O10</f>
        <v>0</v>
      </c>
      <c r="O10" s="4">
        <f>SUM(O5:O9)</f>
        <v>310</v>
      </c>
      <c r="P10" s="87"/>
      <c r="Q10" s="87"/>
      <c r="R10" s="87"/>
      <c r="S10" s="87"/>
      <c r="U10" s="163"/>
      <c r="V10" s="211"/>
      <c r="W10" s="212"/>
      <c r="X10" s="148"/>
      <c r="Y10" s="167"/>
      <c r="Z10" s="165"/>
      <c r="AA10" s="165"/>
      <c r="AB10" s="164"/>
      <c r="AC10" s="164"/>
      <c r="AD10" s="164"/>
      <c r="AE10" s="164"/>
    </row>
    <row r="11" spans="1:31">
      <c r="A11" s="87">
        <v>169</v>
      </c>
      <c r="B11" s="46" t="str">
        <f>L6</f>
        <v>Justýna Muchová</v>
      </c>
      <c r="C11" s="89" t="s">
        <v>3</v>
      </c>
      <c r="D11" s="46" t="str">
        <f>L7</f>
        <v>Adéla Klímová</v>
      </c>
      <c r="E11" s="137">
        <v>2</v>
      </c>
      <c r="F11" s="137" t="s">
        <v>5</v>
      </c>
      <c r="G11" s="137">
        <v>0</v>
      </c>
      <c r="H11" s="137">
        <v>22</v>
      </c>
      <c r="I11" s="137" t="s">
        <v>5</v>
      </c>
      <c r="J11" s="137">
        <v>13</v>
      </c>
      <c r="K11" s="44"/>
      <c r="L11" s="45"/>
      <c r="M11" s="87"/>
      <c r="N11" s="87"/>
      <c r="O11" s="87"/>
      <c r="P11" s="87"/>
      <c r="Q11" s="87"/>
      <c r="R11" s="87"/>
      <c r="S11" s="87"/>
      <c r="U11" s="163"/>
      <c r="V11" s="148"/>
      <c r="W11" s="168"/>
      <c r="X11" s="169"/>
      <c r="Y11" s="167"/>
      <c r="Z11" s="165"/>
      <c r="AA11" s="165"/>
      <c r="AB11" s="164"/>
      <c r="AC11" s="164"/>
      <c r="AD11" s="164"/>
      <c r="AE11" s="164"/>
    </row>
    <row r="12" spans="1:31">
      <c r="A12" s="87">
        <v>170</v>
      </c>
      <c r="B12" s="46" t="str">
        <f>L8</f>
        <v>Veronika Zemánková</v>
      </c>
      <c r="C12" s="89" t="s">
        <v>3</v>
      </c>
      <c r="D12" s="46" t="str">
        <f>L9</f>
        <v>Natálka Raithelová</v>
      </c>
      <c r="E12" s="137">
        <v>0</v>
      </c>
      <c r="F12" s="137" t="s">
        <v>5</v>
      </c>
      <c r="G12" s="137">
        <v>2</v>
      </c>
      <c r="H12" s="137">
        <v>7</v>
      </c>
      <c r="I12" s="137" t="s">
        <v>5</v>
      </c>
      <c r="J12" s="137">
        <v>22</v>
      </c>
      <c r="K12" s="44"/>
      <c r="L12" s="45"/>
      <c r="M12" s="87"/>
      <c r="N12" s="87"/>
      <c r="O12" s="87"/>
      <c r="P12" s="87"/>
      <c r="Q12" s="87"/>
      <c r="R12" s="87"/>
      <c r="S12" s="87"/>
      <c r="U12" s="163"/>
      <c r="V12" s="148"/>
      <c r="W12" s="169"/>
      <c r="X12" s="169"/>
      <c r="Y12" s="167"/>
      <c r="Z12" s="165"/>
      <c r="AA12" s="165"/>
      <c r="AB12" s="164"/>
      <c r="AC12" s="164"/>
      <c r="AD12" s="164"/>
      <c r="AE12" s="164"/>
    </row>
    <row r="13" spans="1:31">
      <c r="A13" s="87">
        <v>202</v>
      </c>
      <c r="B13" s="46" t="str">
        <f>L5</f>
        <v>Veronika Nováková</v>
      </c>
      <c r="C13" s="89" t="s">
        <v>3</v>
      </c>
      <c r="D13" s="46" t="str">
        <f>L6</f>
        <v>Justýna Muchová</v>
      </c>
      <c r="E13" s="137">
        <v>2</v>
      </c>
      <c r="F13" s="137" t="s">
        <v>5</v>
      </c>
      <c r="G13" s="137">
        <v>0</v>
      </c>
      <c r="H13" s="137">
        <v>22</v>
      </c>
      <c r="I13" s="137" t="s">
        <v>5</v>
      </c>
      <c r="J13" s="137">
        <v>8</v>
      </c>
      <c r="K13" s="44"/>
      <c r="L13" s="44"/>
      <c r="M13" s="44"/>
      <c r="N13" s="44"/>
      <c r="O13" s="44"/>
      <c r="P13" s="44"/>
      <c r="Q13" s="44"/>
      <c r="R13" s="44"/>
      <c r="S13" s="44"/>
      <c r="U13" s="213"/>
      <c r="V13" s="213"/>
      <c r="W13" s="215"/>
      <c r="X13" s="215"/>
      <c r="Y13" s="169"/>
      <c r="Z13" s="208" t="str">
        <f>X7</f>
        <v>Veronika Nováková</v>
      </c>
      <c r="AA13" s="218"/>
      <c r="AB13" s="164"/>
      <c r="AC13" s="164"/>
      <c r="AD13" s="164"/>
      <c r="AE13" s="164"/>
    </row>
    <row r="14" spans="1:31">
      <c r="A14" s="87">
        <v>203</v>
      </c>
      <c r="B14" s="46" t="str">
        <f>L7</f>
        <v>Adéla Klímová</v>
      </c>
      <c r="C14" s="89" t="s">
        <v>3</v>
      </c>
      <c r="D14" s="46" t="str">
        <f>L8</f>
        <v>Veronika Zemánková</v>
      </c>
      <c r="E14" s="137">
        <v>2</v>
      </c>
      <c r="F14" s="137" t="s">
        <v>5</v>
      </c>
      <c r="G14" s="137">
        <v>0</v>
      </c>
      <c r="H14" s="137">
        <v>22</v>
      </c>
      <c r="I14" s="137" t="s">
        <v>5</v>
      </c>
      <c r="J14" s="137">
        <v>8</v>
      </c>
      <c r="K14" s="44"/>
      <c r="L14" s="33" t="s">
        <v>14</v>
      </c>
      <c r="M14" s="188"/>
      <c r="N14" s="188"/>
      <c r="O14" s="188"/>
      <c r="P14" s="136"/>
      <c r="Q14" s="136"/>
      <c r="R14" s="136"/>
      <c r="S14" s="136"/>
      <c r="U14" s="213"/>
      <c r="V14" s="213"/>
      <c r="W14" s="210"/>
      <c r="X14" s="210"/>
      <c r="Y14" s="167"/>
      <c r="Z14" s="219"/>
      <c r="AA14" s="220"/>
      <c r="AB14" s="164"/>
      <c r="AC14" s="164"/>
      <c r="AD14" s="164"/>
      <c r="AE14" s="164"/>
    </row>
    <row r="15" spans="1:31">
      <c r="A15" s="87"/>
      <c r="B15" s="103"/>
      <c r="C15" s="139"/>
      <c r="D15" s="103"/>
      <c r="E15" s="140"/>
      <c r="F15" s="140"/>
      <c r="G15" s="140"/>
      <c r="H15" s="140"/>
      <c r="I15" s="140"/>
      <c r="J15" s="140"/>
      <c r="K15" s="111"/>
      <c r="L15" s="137" t="s">
        <v>9</v>
      </c>
      <c r="M15" s="194" t="s">
        <v>10</v>
      </c>
      <c r="N15" s="194"/>
      <c r="O15" s="194"/>
      <c r="P15" s="56" t="s">
        <v>11</v>
      </c>
      <c r="Q15" s="137" t="s">
        <v>12</v>
      </c>
      <c r="R15" s="137" t="s">
        <v>13</v>
      </c>
      <c r="S15" s="137" t="s">
        <v>0</v>
      </c>
      <c r="U15" s="163"/>
      <c r="V15" s="148"/>
      <c r="W15" s="148"/>
      <c r="X15" s="148"/>
      <c r="Y15" s="167"/>
      <c r="Z15" s="170"/>
      <c r="AA15" s="171"/>
      <c r="AB15" s="164"/>
      <c r="AC15" s="164"/>
      <c r="AD15" s="164"/>
      <c r="AE15" s="164"/>
    </row>
    <row r="16" spans="1:31">
      <c r="A16" s="87">
        <v>5</v>
      </c>
      <c r="B16" s="46" t="str">
        <f>L16</f>
        <v>Tereza Kratochvílová</v>
      </c>
      <c r="C16" s="89" t="s">
        <v>3</v>
      </c>
      <c r="D16" s="46" t="str">
        <f>L20</f>
        <v>Lucie Sommerová</v>
      </c>
      <c r="E16" s="137">
        <v>2</v>
      </c>
      <c r="F16" s="137" t="s">
        <v>5</v>
      </c>
      <c r="G16" s="143">
        <v>0</v>
      </c>
      <c r="H16" s="137">
        <v>22</v>
      </c>
      <c r="I16" s="137" t="s">
        <v>5</v>
      </c>
      <c r="J16" s="137">
        <v>4</v>
      </c>
      <c r="K16" s="44"/>
      <c r="L16" s="104" t="s">
        <v>94</v>
      </c>
      <c r="M16" s="89">
        <f>SUM(H16,H19,H21,H24)</f>
        <v>87</v>
      </c>
      <c r="N16" s="87" t="s">
        <v>5</v>
      </c>
      <c r="O16" s="89">
        <f>SUM(J16,J19,J21,J24)</f>
        <v>29</v>
      </c>
      <c r="P16" s="89">
        <f>M16-O16</f>
        <v>58</v>
      </c>
      <c r="Q16" s="89">
        <f>SUM(E16,E19,E21,E24)</f>
        <v>7</v>
      </c>
      <c r="R16" s="89">
        <f>Q16+(P16/100)</f>
        <v>7.58</v>
      </c>
      <c r="S16" s="89">
        <f>RANK(R16,$R$16:$R$20,0)</f>
        <v>1</v>
      </c>
      <c r="U16" s="163" t="s">
        <v>23</v>
      </c>
      <c r="V16" s="211" t="str">
        <f>L18</f>
        <v>Klára Klímová</v>
      </c>
      <c r="W16" s="211"/>
      <c r="X16" s="148"/>
      <c r="Y16" s="167"/>
      <c r="Z16" s="170"/>
      <c r="AA16" s="171"/>
      <c r="AB16" s="164"/>
      <c r="AC16" s="164"/>
      <c r="AD16" s="164"/>
      <c r="AE16" s="164"/>
    </row>
    <row r="17" spans="1:31">
      <c r="A17" s="87">
        <v>6</v>
      </c>
      <c r="B17" s="46" t="str">
        <f>L17</f>
        <v>Michaela Konderová</v>
      </c>
      <c r="C17" s="89" t="s">
        <v>3</v>
      </c>
      <c r="D17" s="46" t="str">
        <f>L19</f>
        <v>Amálka Kouřilová</v>
      </c>
      <c r="E17" s="137">
        <v>2</v>
      </c>
      <c r="F17" s="137" t="s">
        <v>5</v>
      </c>
      <c r="G17" s="137">
        <v>0</v>
      </c>
      <c r="H17" s="137">
        <v>22</v>
      </c>
      <c r="I17" s="137" t="s">
        <v>5</v>
      </c>
      <c r="J17" s="137">
        <v>5</v>
      </c>
      <c r="K17" s="44"/>
      <c r="L17" s="62" t="s">
        <v>237</v>
      </c>
      <c r="M17" s="89">
        <f>SUM(H17,H20,H22,J24)</f>
        <v>82</v>
      </c>
      <c r="N17" s="89" t="s">
        <v>5</v>
      </c>
      <c r="O17" s="89">
        <f>SUM(J17,J20,H24,J22)</f>
        <v>36</v>
      </c>
      <c r="P17" s="89">
        <f t="shared" ref="P17:P20" si="3">M17-O17</f>
        <v>46</v>
      </c>
      <c r="Q17" s="89">
        <f>SUM(E17,E20,E22,G24)</f>
        <v>7</v>
      </c>
      <c r="R17" s="89">
        <f t="shared" ref="R17:R20" si="4">Q17+(P17/100)</f>
        <v>7.46</v>
      </c>
      <c r="S17" s="89">
        <f t="shared" ref="S17:S20" si="5">RANK(R17,$R$16:$R$20,0)</f>
        <v>2</v>
      </c>
      <c r="U17" s="163"/>
      <c r="V17" s="148"/>
      <c r="W17" s="166"/>
      <c r="X17" s="148"/>
      <c r="Y17" s="167"/>
      <c r="Z17" s="170"/>
      <c r="AA17" s="171"/>
      <c r="AB17" s="164"/>
      <c r="AC17" s="164"/>
      <c r="AD17" s="164"/>
      <c r="AE17" s="164"/>
    </row>
    <row r="18" spans="1:31">
      <c r="A18" s="87">
        <v>46</v>
      </c>
      <c r="B18" s="46" t="str">
        <f>L18</f>
        <v>Klára Klímová</v>
      </c>
      <c r="C18" s="89" t="s">
        <v>3</v>
      </c>
      <c r="D18" s="46" t="str">
        <f>L20</f>
        <v>Lucie Sommerová</v>
      </c>
      <c r="E18" s="137">
        <v>2</v>
      </c>
      <c r="F18" s="137" t="s">
        <v>5</v>
      </c>
      <c r="G18" s="137">
        <v>0</v>
      </c>
      <c r="H18" s="137">
        <v>22</v>
      </c>
      <c r="I18" s="137" t="s">
        <v>5</v>
      </c>
      <c r="J18" s="137">
        <v>6</v>
      </c>
      <c r="K18" s="44"/>
      <c r="L18" s="26" t="s">
        <v>240</v>
      </c>
      <c r="M18" s="89">
        <f>SUM(H25,H18,J21,J22)</f>
        <v>58</v>
      </c>
      <c r="N18" s="89" t="s">
        <v>5</v>
      </c>
      <c r="O18" s="89">
        <f>SUM(J18,J25,H22,H21)</f>
        <v>60</v>
      </c>
      <c r="P18" s="89">
        <f t="shared" si="3"/>
        <v>-2</v>
      </c>
      <c r="Q18" s="89">
        <f>SUM(E18,E25,G22,G21)</f>
        <v>4</v>
      </c>
      <c r="R18" s="89">
        <f t="shared" si="4"/>
        <v>3.98</v>
      </c>
      <c r="S18" s="89">
        <f t="shared" si="5"/>
        <v>3</v>
      </c>
      <c r="U18" s="163"/>
      <c r="V18" s="148"/>
      <c r="W18" s="167"/>
      <c r="X18" s="148"/>
      <c r="Y18" s="167"/>
      <c r="Z18" s="170"/>
      <c r="AA18" s="171"/>
      <c r="AB18" s="164"/>
      <c r="AC18" s="164"/>
      <c r="AD18" s="164"/>
      <c r="AE18" s="164"/>
    </row>
    <row r="19" spans="1:31">
      <c r="A19" s="87">
        <v>47</v>
      </c>
      <c r="B19" s="46" t="str">
        <f>L16</f>
        <v>Tereza Kratochvílová</v>
      </c>
      <c r="C19" s="89" t="s">
        <v>3</v>
      </c>
      <c r="D19" s="46" t="str">
        <f>L19</f>
        <v>Amálka Kouřilová</v>
      </c>
      <c r="E19" s="137">
        <v>2</v>
      </c>
      <c r="F19" s="137" t="s">
        <v>5</v>
      </c>
      <c r="G19" s="137">
        <v>0</v>
      </c>
      <c r="H19" s="137">
        <v>22</v>
      </c>
      <c r="I19" s="175" t="s">
        <v>5</v>
      </c>
      <c r="J19" s="137">
        <v>5</v>
      </c>
      <c r="K19" s="44"/>
      <c r="L19" s="62" t="s">
        <v>242</v>
      </c>
      <c r="M19" s="89">
        <f>SUM(H23,J17,J19,J25)</f>
        <v>42</v>
      </c>
      <c r="N19" s="89" t="s">
        <v>5</v>
      </c>
      <c r="O19" s="89">
        <f>SUM(H17,H19,H25,J23)</f>
        <v>81</v>
      </c>
      <c r="P19" s="89">
        <f t="shared" si="3"/>
        <v>-39</v>
      </c>
      <c r="Q19" s="89">
        <f>SUM(E23,G17,G19,G25)</f>
        <v>2</v>
      </c>
      <c r="R19" s="89">
        <f t="shared" si="4"/>
        <v>1.6099999999999999</v>
      </c>
      <c r="S19" s="89">
        <f t="shared" si="5"/>
        <v>4</v>
      </c>
      <c r="U19" s="163"/>
      <c r="V19" s="148"/>
      <c r="W19" s="167"/>
      <c r="X19" s="208" t="str">
        <f>V16</f>
        <v>Klára Klímová</v>
      </c>
      <c r="Y19" s="209"/>
      <c r="Z19" s="170"/>
      <c r="AA19" s="171"/>
      <c r="AB19" s="164"/>
      <c r="AC19" s="164"/>
      <c r="AD19" s="164"/>
      <c r="AE19" s="164"/>
    </row>
    <row r="20" spans="1:31">
      <c r="A20" s="87">
        <v>109</v>
      </c>
      <c r="B20" s="46" t="str">
        <f>L17</f>
        <v>Michaela Konderová</v>
      </c>
      <c r="C20" s="89" t="s">
        <v>3</v>
      </c>
      <c r="D20" s="46" t="str">
        <f>L20</f>
        <v>Lucie Sommerová</v>
      </c>
      <c r="E20" s="137">
        <v>2</v>
      </c>
      <c r="F20" s="137" t="s">
        <v>5</v>
      </c>
      <c r="G20" s="137">
        <v>0</v>
      </c>
      <c r="H20" s="137">
        <v>22</v>
      </c>
      <c r="I20" s="137" t="s">
        <v>5</v>
      </c>
      <c r="J20" s="137">
        <v>0</v>
      </c>
      <c r="K20" s="44"/>
      <c r="L20" s="62" t="s">
        <v>95</v>
      </c>
      <c r="M20" s="89">
        <f>SUM(J16,J18,J20,J23)</f>
        <v>25</v>
      </c>
      <c r="N20" s="89" t="s">
        <v>5</v>
      </c>
      <c r="O20" s="89">
        <f>SUM(H16,H18,H20,H23)</f>
        <v>88</v>
      </c>
      <c r="P20" s="89">
        <f t="shared" si="3"/>
        <v>-63</v>
      </c>
      <c r="Q20" s="89">
        <f>SUM(G16,G18,G20,G23)</f>
        <v>0</v>
      </c>
      <c r="R20" s="89">
        <f t="shared" si="4"/>
        <v>-0.63</v>
      </c>
      <c r="S20" s="89">
        <f t="shared" si="5"/>
        <v>5</v>
      </c>
      <c r="U20" s="163"/>
      <c r="V20" s="148"/>
      <c r="W20" s="167"/>
      <c r="X20" s="148"/>
      <c r="Y20" s="168"/>
      <c r="Z20" s="170"/>
      <c r="AA20" s="171"/>
      <c r="AB20" s="164"/>
      <c r="AC20" s="164"/>
      <c r="AD20" s="164"/>
      <c r="AE20" s="164"/>
    </row>
    <row r="21" spans="1:31">
      <c r="A21" s="87">
        <v>110</v>
      </c>
      <c r="B21" s="46" t="str">
        <f>L16</f>
        <v>Tereza Kratochvílová</v>
      </c>
      <c r="C21" s="89" t="s">
        <v>3</v>
      </c>
      <c r="D21" s="46" t="str">
        <f>L18</f>
        <v>Klára Klímová</v>
      </c>
      <c r="E21" s="137">
        <v>2</v>
      </c>
      <c r="F21" s="137" t="s">
        <v>5</v>
      </c>
      <c r="G21" s="137">
        <v>0</v>
      </c>
      <c r="H21" s="137">
        <v>22</v>
      </c>
      <c r="I21" s="137" t="s">
        <v>5</v>
      </c>
      <c r="J21" s="137">
        <v>4</v>
      </c>
      <c r="K21" s="44"/>
      <c r="L21" s="45"/>
      <c r="M21" s="4">
        <f>SUM(M16:M20)</f>
        <v>294</v>
      </c>
      <c r="N21" s="3">
        <f>M21-O21</f>
        <v>0</v>
      </c>
      <c r="O21" s="4">
        <f>SUM(O16:O20)</f>
        <v>294</v>
      </c>
      <c r="P21" s="87"/>
      <c r="Q21" s="87"/>
      <c r="R21" s="87"/>
      <c r="S21" s="87"/>
      <c r="U21" s="163"/>
      <c r="V21" s="148"/>
      <c r="W21" s="167"/>
      <c r="X21" s="148"/>
      <c r="Y21" s="169"/>
      <c r="Z21" s="170"/>
      <c r="AA21" s="171"/>
      <c r="AB21" s="164"/>
      <c r="AC21" s="164"/>
      <c r="AD21" s="164"/>
      <c r="AE21" s="164"/>
    </row>
    <row r="22" spans="1:31">
      <c r="A22" s="87">
        <v>171</v>
      </c>
      <c r="B22" s="46" t="str">
        <f>L17</f>
        <v>Michaela Konderová</v>
      </c>
      <c r="C22" s="89" t="s">
        <v>3</v>
      </c>
      <c r="D22" s="46" t="str">
        <f>L18</f>
        <v>Klára Klímová</v>
      </c>
      <c r="E22" s="137">
        <v>2</v>
      </c>
      <c r="F22" s="137" t="s">
        <v>5</v>
      </c>
      <c r="G22" s="137">
        <v>0</v>
      </c>
      <c r="H22" s="137">
        <v>22</v>
      </c>
      <c r="I22" s="137" t="s">
        <v>5</v>
      </c>
      <c r="J22" s="137">
        <v>10</v>
      </c>
      <c r="K22" s="44"/>
      <c r="L22" s="45"/>
      <c r="M22" s="87"/>
      <c r="N22" s="87"/>
      <c r="O22" s="87"/>
      <c r="P22" s="87"/>
      <c r="Q22" s="87"/>
      <c r="R22" s="87"/>
      <c r="S22" s="87"/>
      <c r="U22" s="163" t="s">
        <v>33</v>
      </c>
      <c r="V22" s="211" t="str">
        <f>L28</f>
        <v>Sofia Haylettová</v>
      </c>
      <c r="W22" s="212"/>
      <c r="X22" s="148"/>
      <c r="Y22" s="148"/>
      <c r="Z22" s="170"/>
      <c r="AA22" s="171"/>
      <c r="AB22" s="164"/>
      <c r="AC22" s="164"/>
      <c r="AD22" s="164"/>
      <c r="AE22" s="164"/>
    </row>
    <row r="23" spans="1:31">
      <c r="A23" s="87">
        <v>172</v>
      </c>
      <c r="B23" s="46" t="str">
        <f>L19</f>
        <v>Amálka Kouřilová</v>
      </c>
      <c r="C23" s="89" t="s">
        <v>3</v>
      </c>
      <c r="D23" s="46" t="str">
        <f>L20</f>
        <v>Lucie Sommerová</v>
      </c>
      <c r="E23" s="137">
        <v>2</v>
      </c>
      <c r="F23" s="137" t="s">
        <v>5</v>
      </c>
      <c r="G23" s="137">
        <v>0</v>
      </c>
      <c r="H23" s="137">
        <v>22</v>
      </c>
      <c r="I23" s="137" t="s">
        <v>5</v>
      </c>
      <c r="J23" s="137">
        <v>15</v>
      </c>
      <c r="K23" s="44"/>
      <c r="L23" s="45"/>
      <c r="M23" s="87"/>
      <c r="N23" s="87"/>
      <c r="O23" s="87"/>
      <c r="P23" s="87"/>
      <c r="Q23" s="87"/>
      <c r="R23" s="87"/>
      <c r="S23" s="87"/>
      <c r="U23" s="163"/>
      <c r="V23" s="164"/>
      <c r="W23" s="164"/>
      <c r="X23" s="164"/>
      <c r="Y23" s="164"/>
      <c r="Z23" s="163"/>
      <c r="AA23" s="160"/>
      <c r="AB23" s="164"/>
      <c r="AC23" s="164"/>
      <c r="AD23" s="164"/>
      <c r="AE23" s="164"/>
    </row>
    <row r="24" spans="1:31">
      <c r="A24" s="87">
        <v>204</v>
      </c>
      <c r="B24" s="46" t="str">
        <f>L16</f>
        <v>Tereza Kratochvílová</v>
      </c>
      <c r="C24" s="89" t="s">
        <v>3</v>
      </c>
      <c r="D24" s="46" t="str">
        <f>L17</f>
        <v>Michaela Konderová</v>
      </c>
      <c r="E24" s="137">
        <v>1</v>
      </c>
      <c r="F24" s="137" t="s">
        <v>5</v>
      </c>
      <c r="G24" s="137">
        <v>1</v>
      </c>
      <c r="H24" s="137">
        <v>21</v>
      </c>
      <c r="I24" s="137" t="s">
        <v>5</v>
      </c>
      <c r="J24" s="137">
        <v>16</v>
      </c>
      <c r="K24" s="44"/>
      <c r="L24" s="44"/>
      <c r="M24" s="44"/>
      <c r="N24" s="44"/>
      <c r="O24" s="44"/>
      <c r="P24" s="44"/>
      <c r="Q24" s="44"/>
      <c r="R24" s="44"/>
      <c r="S24" s="44"/>
      <c r="U24" s="163"/>
      <c r="V24" s="164"/>
      <c r="W24" s="164"/>
      <c r="X24" s="164"/>
      <c r="Y24" s="164"/>
      <c r="Z24" s="163"/>
      <c r="AA24" s="160"/>
      <c r="AB24" s="164"/>
      <c r="AC24" s="164"/>
      <c r="AD24" s="164"/>
      <c r="AE24" s="164"/>
    </row>
    <row r="25" spans="1:31">
      <c r="A25" s="87">
        <v>205</v>
      </c>
      <c r="B25" s="46" t="str">
        <f>L18</f>
        <v>Klára Klímová</v>
      </c>
      <c r="C25" s="89" t="s">
        <v>3</v>
      </c>
      <c r="D25" s="46" t="str">
        <f>L19</f>
        <v>Amálka Kouřilová</v>
      </c>
      <c r="E25" s="137">
        <v>2</v>
      </c>
      <c r="F25" s="137" t="s">
        <v>5</v>
      </c>
      <c r="G25" s="137">
        <v>0</v>
      </c>
      <c r="H25" s="137">
        <v>22</v>
      </c>
      <c r="I25" s="137" t="s">
        <v>5</v>
      </c>
      <c r="J25" s="137">
        <v>10</v>
      </c>
      <c r="K25" s="44"/>
      <c r="L25" s="176" t="s">
        <v>25</v>
      </c>
      <c r="M25" s="44"/>
      <c r="N25" s="44"/>
      <c r="O25" s="44"/>
      <c r="P25" s="44"/>
      <c r="Q25" s="44"/>
      <c r="R25" s="44"/>
      <c r="S25" s="44"/>
      <c r="U25" s="213"/>
      <c r="V25" s="213"/>
      <c r="W25" s="164"/>
      <c r="X25" s="164"/>
      <c r="Y25" s="190" t="str">
        <f>X43</f>
        <v>Karolína Nachtmanová</v>
      </c>
      <c r="Z25" s="190"/>
      <c r="AA25" s="160"/>
      <c r="AB25" s="189" t="str">
        <f>Z13</f>
        <v>Veronika Nováková</v>
      </c>
      <c r="AC25" s="190"/>
      <c r="AD25" s="164"/>
      <c r="AE25" s="164"/>
    </row>
    <row r="26" spans="1:31">
      <c r="A26" s="87"/>
      <c r="B26" s="103"/>
      <c r="C26" s="139"/>
      <c r="D26" s="103"/>
      <c r="E26" s="140"/>
      <c r="F26" s="140"/>
      <c r="G26" s="140"/>
      <c r="H26" s="140"/>
      <c r="I26" s="140"/>
      <c r="J26" s="140"/>
      <c r="K26" s="111"/>
      <c r="L26" s="137" t="s">
        <v>9</v>
      </c>
      <c r="M26" s="194" t="s">
        <v>10</v>
      </c>
      <c r="N26" s="194"/>
      <c r="O26" s="194"/>
      <c r="P26" s="56" t="s">
        <v>11</v>
      </c>
      <c r="Q26" s="137" t="s">
        <v>12</v>
      </c>
      <c r="R26" s="137" t="s">
        <v>13</v>
      </c>
      <c r="S26" s="137" t="s">
        <v>0</v>
      </c>
      <c r="U26" s="213"/>
      <c r="V26" s="213"/>
      <c r="W26" s="164"/>
      <c r="X26" s="164"/>
      <c r="Y26" s="184" t="s">
        <v>215</v>
      </c>
      <c r="Z26" s="184"/>
      <c r="AA26" s="160"/>
      <c r="AB26" s="164"/>
      <c r="AC26" s="172"/>
      <c r="AD26" s="164"/>
      <c r="AE26" s="164"/>
    </row>
    <row r="27" spans="1:31">
      <c r="A27" s="87">
        <v>7</v>
      </c>
      <c r="B27" s="46" t="str">
        <f>L27</f>
        <v>Lucie Paterová</v>
      </c>
      <c r="C27" s="89" t="s">
        <v>3</v>
      </c>
      <c r="D27" s="46" t="str">
        <f>L31</f>
        <v>Karolína Nachtmanová</v>
      </c>
      <c r="E27" s="137">
        <v>2</v>
      </c>
      <c r="F27" s="137" t="s">
        <v>5</v>
      </c>
      <c r="G27" s="143">
        <v>0</v>
      </c>
      <c r="H27" s="137">
        <v>22</v>
      </c>
      <c r="I27" s="137" t="s">
        <v>5</v>
      </c>
      <c r="J27" s="137">
        <v>11</v>
      </c>
      <c r="K27" s="44"/>
      <c r="L27" s="104" t="s">
        <v>89</v>
      </c>
      <c r="M27" s="89">
        <f>SUM(H27,H30,H32,H35)</f>
        <v>88</v>
      </c>
      <c r="N27" s="87" t="s">
        <v>5</v>
      </c>
      <c r="O27" s="89">
        <f>SUM(J27,J30,J32,J35)</f>
        <v>22</v>
      </c>
      <c r="P27" s="89">
        <f>M27-O27</f>
        <v>66</v>
      </c>
      <c r="Q27" s="89">
        <f>SUM(E27,E30,E32,E35)</f>
        <v>8</v>
      </c>
      <c r="R27" s="89">
        <f>Q27+(P27/100)</f>
        <v>8.66</v>
      </c>
      <c r="S27" s="89">
        <f>RANK(R27,$R$27:$R$31,0)</f>
        <v>1</v>
      </c>
      <c r="U27" s="163"/>
      <c r="V27" s="164"/>
      <c r="W27" s="164"/>
      <c r="X27" s="164"/>
      <c r="Y27" s="164"/>
      <c r="Z27" s="163"/>
      <c r="AA27" s="160"/>
      <c r="AB27" s="164"/>
      <c r="AC27" s="160"/>
      <c r="AD27" s="164"/>
      <c r="AE27" s="164"/>
    </row>
    <row r="28" spans="1:31">
      <c r="A28" s="87">
        <v>160.5</v>
      </c>
      <c r="B28" s="46" t="str">
        <f>L28</f>
        <v>Sofia Haylettová</v>
      </c>
      <c r="C28" s="89" t="s">
        <v>3</v>
      </c>
      <c r="D28" s="46" t="str">
        <f>L30</f>
        <v>Helena Chvalová</v>
      </c>
      <c r="E28" s="137">
        <v>2</v>
      </c>
      <c r="F28" s="137" t="s">
        <v>5</v>
      </c>
      <c r="G28" s="137">
        <v>0</v>
      </c>
      <c r="H28" s="137">
        <v>22</v>
      </c>
      <c r="I28" s="137" t="s">
        <v>5</v>
      </c>
      <c r="J28" s="137">
        <v>10</v>
      </c>
      <c r="K28" s="44"/>
      <c r="L28" s="62" t="s">
        <v>238</v>
      </c>
      <c r="M28" s="89">
        <f>SUM(H28,H31,H33,J35)</f>
        <v>55</v>
      </c>
      <c r="N28" s="89" t="s">
        <v>5</v>
      </c>
      <c r="O28" s="89">
        <f>SUM(J28,J31,H35,J33)</f>
        <v>75</v>
      </c>
      <c r="P28" s="89">
        <f t="shared" ref="P28:P31" si="6">M28-O28</f>
        <v>-20</v>
      </c>
      <c r="Q28" s="89">
        <f>SUM(E28,E31,E33,G35)</f>
        <v>3</v>
      </c>
      <c r="R28" s="89">
        <f t="shared" ref="R28:R31" si="7">Q28+(P28/100)</f>
        <v>2.8</v>
      </c>
      <c r="S28" s="89">
        <f t="shared" ref="S28:S31" si="8">RANK(R28,$R$27:$R$31,0)</f>
        <v>3</v>
      </c>
      <c r="U28" s="163"/>
      <c r="V28" s="211"/>
      <c r="W28" s="211"/>
      <c r="X28" s="148"/>
      <c r="Y28" s="148"/>
      <c r="Z28" s="170"/>
      <c r="AA28" s="171"/>
      <c r="AB28" s="164"/>
      <c r="AC28" s="160"/>
      <c r="AD28" s="164"/>
      <c r="AE28" s="164"/>
    </row>
    <row r="29" spans="1:31">
      <c r="A29" s="87">
        <v>48</v>
      </c>
      <c r="B29" s="46" t="str">
        <f>L29</f>
        <v>Ella Knaislová</v>
      </c>
      <c r="C29" s="89" t="s">
        <v>3</v>
      </c>
      <c r="D29" s="46" t="str">
        <f>L31</f>
        <v>Karolína Nachtmanová</v>
      </c>
      <c r="E29" s="137">
        <v>0</v>
      </c>
      <c r="F29" s="137" t="s">
        <v>5</v>
      </c>
      <c r="G29" s="137">
        <v>2</v>
      </c>
      <c r="H29" s="137">
        <v>9</v>
      </c>
      <c r="I29" s="137" t="s">
        <v>5</v>
      </c>
      <c r="J29" s="137">
        <v>22</v>
      </c>
      <c r="K29" s="44"/>
      <c r="L29" s="26" t="s">
        <v>241</v>
      </c>
      <c r="M29" s="89">
        <f>SUM(H36,H29,J32,J33)</f>
        <v>54</v>
      </c>
      <c r="N29" s="89" t="s">
        <v>5</v>
      </c>
      <c r="O29" s="89">
        <f>SUM(J29,J36,H33,H32)</f>
        <v>78</v>
      </c>
      <c r="P29" s="89">
        <f t="shared" si="6"/>
        <v>-24</v>
      </c>
      <c r="Q29" s="89">
        <f>SUM(E29,E36,G33,G32)</f>
        <v>3</v>
      </c>
      <c r="R29" s="89">
        <f t="shared" si="7"/>
        <v>2.76</v>
      </c>
      <c r="S29" s="89">
        <f t="shared" si="8"/>
        <v>4</v>
      </c>
      <c r="U29" s="163"/>
      <c r="V29" s="148"/>
      <c r="W29" s="166"/>
      <c r="X29" s="148"/>
      <c r="Y29" s="148"/>
      <c r="Z29" s="170"/>
      <c r="AA29" s="171"/>
      <c r="AB29" s="164"/>
      <c r="AC29" s="160"/>
      <c r="AD29" s="164"/>
      <c r="AE29" s="164"/>
    </row>
    <row r="30" spans="1:31">
      <c r="A30" s="87">
        <v>175.5</v>
      </c>
      <c r="B30" s="46" t="str">
        <f>L27</f>
        <v>Lucie Paterová</v>
      </c>
      <c r="C30" s="89" t="s">
        <v>3</v>
      </c>
      <c r="D30" s="46" t="str">
        <f>L30</f>
        <v>Helena Chvalová</v>
      </c>
      <c r="E30" s="137">
        <v>2</v>
      </c>
      <c r="F30" s="137" t="s">
        <v>5</v>
      </c>
      <c r="G30" s="137">
        <v>0</v>
      </c>
      <c r="H30" s="137">
        <v>22</v>
      </c>
      <c r="I30" s="175" t="s">
        <v>5</v>
      </c>
      <c r="J30" s="137">
        <v>5</v>
      </c>
      <c r="K30" s="44"/>
      <c r="L30" s="62" t="s">
        <v>243</v>
      </c>
      <c r="M30" s="89">
        <f>SUM(H34,J28,J30,J36)</f>
        <v>40</v>
      </c>
      <c r="N30" s="89" t="s">
        <v>5</v>
      </c>
      <c r="O30" s="89">
        <f>SUM(H28,H30,H36,J34)</f>
        <v>88</v>
      </c>
      <c r="P30" s="89">
        <f t="shared" si="6"/>
        <v>-48</v>
      </c>
      <c r="Q30" s="89">
        <f>SUM(E34,G28,G30,G36)</f>
        <v>0</v>
      </c>
      <c r="R30" s="89">
        <f t="shared" si="7"/>
        <v>-0.48</v>
      </c>
      <c r="S30" s="89">
        <f t="shared" si="8"/>
        <v>5</v>
      </c>
      <c r="U30" s="163"/>
      <c r="V30" s="148"/>
      <c r="W30" s="167"/>
      <c r="X30" s="148"/>
      <c r="Y30" s="148"/>
      <c r="Z30" s="170"/>
      <c r="AA30" s="171"/>
      <c r="AB30" s="164"/>
      <c r="AC30" s="160"/>
      <c r="AD30" s="164"/>
      <c r="AE30" s="164"/>
    </row>
    <row r="31" spans="1:31">
      <c r="A31" s="87">
        <v>111</v>
      </c>
      <c r="B31" s="46" t="str">
        <f>L28</f>
        <v>Sofia Haylettová</v>
      </c>
      <c r="C31" s="89" t="s">
        <v>3</v>
      </c>
      <c r="D31" s="46" t="str">
        <f>L31</f>
        <v>Karolína Nachtmanová</v>
      </c>
      <c r="E31" s="137">
        <v>0</v>
      </c>
      <c r="F31" s="137" t="s">
        <v>5</v>
      </c>
      <c r="G31" s="137">
        <v>2</v>
      </c>
      <c r="H31" s="137">
        <v>12</v>
      </c>
      <c r="I31" s="137" t="s">
        <v>5</v>
      </c>
      <c r="J31" s="137">
        <v>22</v>
      </c>
      <c r="K31" s="44"/>
      <c r="L31" s="62" t="s">
        <v>234</v>
      </c>
      <c r="M31" s="89">
        <f>SUM(J27,J29,J31,J34)</f>
        <v>77</v>
      </c>
      <c r="N31" s="89" t="s">
        <v>5</v>
      </c>
      <c r="O31" s="89">
        <f>SUM(H27,H29,H31,H34)</f>
        <v>51</v>
      </c>
      <c r="P31" s="89">
        <f t="shared" si="6"/>
        <v>26</v>
      </c>
      <c r="Q31" s="89">
        <f>SUM(G27,G29,G31,G34)</f>
        <v>6</v>
      </c>
      <c r="R31" s="89">
        <f t="shared" si="7"/>
        <v>6.26</v>
      </c>
      <c r="S31" s="89">
        <f t="shared" si="8"/>
        <v>2</v>
      </c>
      <c r="U31" s="163"/>
      <c r="V31" s="148"/>
      <c r="W31" s="167" t="s">
        <v>17</v>
      </c>
      <c r="X31" s="214" t="str">
        <f>L17</f>
        <v>Michaela Konderová</v>
      </c>
      <c r="Y31" s="211"/>
      <c r="Z31" s="170"/>
      <c r="AA31" s="171"/>
      <c r="AB31" s="164"/>
      <c r="AC31" s="160"/>
      <c r="AD31" s="164"/>
      <c r="AE31" s="164"/>
    </row>
    <row r="32" spans="1:31">
      <c r="A32" s="87">
        <v>112</v>
      </c>
      <c r="B32" s="46" t="str">
        <f>L27</f>
        <v>Lucie Paterová</v>
      </c>
      <c r="C32" s="89" t="s">
        <v>3</v>
      </c>
      <c r="D32" s="46" t="str">
        <f>L29</f>
        <v>Ella Knaislová</v>
      </c>
      <c r="E32" s="137">
        <v>2</v>
      </c>
      <c r="F32" s="137" t="s">
        <v>5</v>
      </c>
      <c r="G32" s="137">
        <v>0</v>
      </c>
      <c r="H32" s="137">
        <v>22</v>
      </c>
      <c r="I32" s="137" t="s">
        <v>5</v>
      </c>
      <c r="J32" s="137">
        <v>2</v>
      </c>
      <c r="K32" s="44"/>
      <c r="L32" s="45"/>
      <c r="M32" s="4">
        <f>SUM(M27:M31)</f>
        <v>314</v>
      </c>
      <c r="N32" s="3">
        <f>M32-O32</f>
        <v>0</v>
      </c>
      <c r="O32" s="4">
        <f>SUM(O27:O31)</f>
        <v>314</v>
      </c>
      <c r="P32" s="87"/>
      <c r="Q32" s="87"/>
      <c r="R32" s="87"/>
      <c r="S32" s="87"/>
      <c r="U32" s="163"/>
      <c r="V32" s="148"/>
      <c r="W32" s="167"/>
      <c r="X32" s="148"/>
      <c r="Y32" s="166"/>
      <c r="Z32" s="170"/>
      <c r="AA32" s="171"/>
      <c r="AB32" s="164"/>
      <c r="AC32" s="160"/>
      <c r="AD32" s="164"/>
      <c r="AE32" s="164"/>
    </row>
    <row r="33" spans="1:31">
      <c r="A33" s="87">
        <v>173</v>
      </c>
      <c r="B33" s="46" t="str">
        <f>L28</f>
        <v>Sofia Haylettová</v>
      </c>
      <c r="C33" s="89" t="s">
        <v>3</v>
      </c>
      <c r="D33" s="46" t="str">
        <f>L29</f>
        <v>Ella Knaislová</v>
      </c>
      <c r="E33" s="137">
        <v>1</v>
      </c>
      <c r="F33" s="137" t="s">
        <v>5</v>
      </c>
      <c r="G33" s="137">
        <v>1</v>
      </c>
      <c r="H33" s="137">
        <v>17</v>
      </c>
      <c r="I33" s="137" t="s">
        <v>5</v>
      </c>
      <c r="J33" s="137">
        <v>21</v>
      </c>
      <c r="K33" s="44"/>
      <c r="L33" s="45"/>
      <c r="M33" s="87"/>
      <c r="N33" s="87"/>
      <c r="O33" s="87"/>
      <c r="P33" s="87"/>
      <c r="Q33" s="87"/>
      <c r="R33" s="87"/>
      <c r="S33" s="87"/>
      <c r="U33" s="163"/>
      <c r="V33" s="148"/>
      <c r="W33" s="167"/>
      <c r="X33" s="148"/>
      <c r="Y33" s="167"/>
      <c r="Z33" s="170"/>
      <c r="AA33" s="171"/>
      <c r="AB33" s="164"/>
      <c r="AC33" s="160"/>
      <c r="AD33" s="164"/>
      <c r="AE33" s="164"/>
    </row>
    <row r="34" spans="1:31">
      <c r="A34" s="87">
        <v>190.5</v>
      </c>
      <c r="B34" s="46" t="str">
        <f>L30</f>
        <v>Helena Chvalová</v>
      </c>
      <c r="C34" s="89" t="s">
        <v>3</v>
      </c>
      <c r="D34" s="46" t="str">
        <f>L31</f>
        <v>Karolína Nachtmanová</v>
      </c>
      <c r="E34" s="137">
        <v>0</v>
      </c>
      <c r="F34" s="137" t="s">
        <v>5</v>
      </c>
      <c r="G34" s="137">
        <v>2</v>
      </c>
      <c r="H34" s="137">
        <v>8</v>
      </c>
      <c r="I34" s="137" t="s">
        <v>5</v>
      </c>
      <c r="J34" s="137">
        <v>22</v>
      </c>
      <c r="K34" s="44"/>
      <c r="L34" s="45"/>
      <c r="M34" s="87"/>
      <c r="N34" s="87"/>
      <c r="O34" s="87"/>
      <c r="P34" s="87"/>
      <c r="Q34" s="87"/>
      <c r="R34" s="87"/>
      <c r="S34" s="87"/>
      <c r="U34" s="163"/>
      <c r="V34" s="211"/>
      <c r="W34" s="212"/>
      <c r="X34" s="148"/>
      <c r="Y34" s="167"/>
      <c r="Z34" s="170"/>
      <c r="AA34" s="171"/>
      <c r="AB34" s="164"/>
      <c r="AC34" s="160"/>
      <c r="AD34" s="164"/>
      <c r="AE34" s="164"/>
    </row>
    <row r="35" spans="1:31">
      <c r="A35" s="87">
        <v>206</v>
      </c>
      <c r="B35" s="46" t="str">
        <f>L27</f>
        <v>Lucie Paterová</v>
      </c>
      <c r="C35" s="89" t="s">
        <v>3</v>
      </c>
      <c r="D35" s="46" t="str">
        <f>L28</f>
        <v>Sofia Haylettová</v>
      </c>
      <c r="E35" s="137">
        <v>2</v>
      </c>
      <c r="F35" s="137" t="s">
        <v>5</v>
      </c>
      <c r="G35" s="137">
        <v>0</v>
      </c>
      <c r="H35" s="137">
        <v>22</v>
      </c>
      <c r="I35" s="137" t="s">
        <v>5</v>
      </c>
      <c r="J35" s="137">
        <v>4</v>
      </c>
      <c r="K35" s="44"/>
      <c r="L35" s="44"/>
      <c r="M35" s="44"/>
      <c r="N35" s="44"/>
      <c r="O35" s="44"/>
      <c r="P35" s="44"/>
      <c r="Q35" s="44"/>
      <c r="R35" s="44"/>
      <c r="S35" s="44"/>
      <c r="U35" s="163"/>
      <c r="V35" s="148"/>
      <c r="W35" s="168"/>
      <c r="X35" s="169"/>
      <c r="Y35" s="167"/>
      <c r="Z35" s="170"/>
      <c r="AA35" s="171"/>
      <c r="AB35" s="164"/>
      <c r="AC35" s="160"/>
      <c r="AD35" s="164"/>
      <c r="AE35" s="164"/>
    </row>
    <row r="36" spans="1:31">
      <c r="A36" s="87">
        <v>207</v>
      </c>
      <c r="B36" s="46" t="str">
        <f>L29</f>
        <v>Ella Knaislová</v>
      </c>
      <c r="C36" s="89" t="s">
        <v>3</v>
      </c>
      <c r="D36" s="46" t="str">
        <f>L30</f>
        <v>Helena Chvalová</v>
      </c>
      <c r="E36" s="137">
        <v>2</v>
      </c>
      <c r="F36" s="137" t="s">
        <v>5</v>
      </c>
      <c r="G36" s="137">
        <v>0</v>
      </c>
      <c r="H36" s="137">
        <v>22</v>
      </c>
      <c r="I36" s="137" t="s">
        <v>5</v>
      </c>
      <c r="J36" s="137">
        <v>17</v>
      </c>
      <c r="K36" s="44"/>
      <c r="L36" s="44"/>
      <c r="M36" s="44"/>
      <c r="N36" s="44"/>
      <c r="O36" s="44"/>
      <c r="P36" s="44"/>
      <c r="Q36" s="44"/>
      <c r="R36" s="44"/>
      <c r="S36" s="44"/>
      <c r="U36" s="163"/>
      <c r="V36" s="148"/>
      <c r="W36" s="169"/>
      <c r="X36" s="169"/>
      <c r="Y36" s="167"/>
      <c r="Z36" s="170"/>
      <c r="AA36" s="171"/>
      <c r="AB36" s="164"/>
      <c r="AC36" s="160"/>
      <c r="AD36" s="164"/>
      <c r="AE36" s="164"/>
    </row>
    <row r="37" spans="1:31">
      <c r="U37" s="221"/>
      <c r="V37" s="221"/>
      <c r="W37" s="215"/>
      <c r="X37" s="215"/>
      <c r="Y37" s="167"/>
      <c r="Z37" s="208" t="str">
        <f>X31</f>
        <v>Michaela Konderová</v>
      </c>
      <c r="AA37" s="209"/>
      <c r="AB37" s="164"/>
      <c r="AC37" s="160"/>
      <c r="AD37" s="164"/>
      <c r="AE37" s="164"/>
    </row>
    <row r="38" spans="1:31">
      <c r="U38" s="213"/>
      <c r="V38" s="213"/>
      <c r="W38" s="210"/>
      <c r="X38" s="210"/>
      <c r="Y38" s="167"/>
      <c r="Z38" s="192"/>
      <c r="AA38" s="207"/>
      <c r="AB38" s="164"/>
      <c r="AC38" s="160"/>
      <c r="AD38" s="164"/>
      <c r="AE38" s="164"/>
    </row>
    <row r="39" spans="1:31">
      <c r="U39" s="163"/>
      <c r="V39" s="148"/>
      <c r="W39" s="148"/>
      <c r="X39" s="148"/>
      <c r="Y39" s="167"/>
      <c r="Z39" s="165"/>
      <c r="AA39" s="165"/>
      <c r="AB39" s="164"/>
      <c r="AC39" s="160"/>
      <c r="AD39" s="164"/>
      <c r="AE39" s="164"/>
    </row>
    <row r="40" spans="1:31">
      <c r="U40" s="163"/>
      <c r="V40" s="211"/>
      <c r="W40" s="211"/>
      <c r="X40" s="148"/>
      <c r="Y40" s="167"/>
      <c r="Z40" s="165"/>
      <c r="AA40" s="165"/>
      <c r="AB40" s="164"/>
      <c r="AC40" s="160"/>
      <c r="AD40" s="164"/>
      <c r="AE40" s="164"/>
    </row>
    <row r="41" spans="1:31">
      <c r="U41" s="163"/>
      <c r="V41" s="148"/>
      <c r="W41" s="166"/>
      <c r="X41" s="148"/>
      <c r="Y41" s="167"/>
      <c r="Z41" s="165"/>
      <c r="AA41" s="165"/>
      <c r="AB41" s="164"/>
      <c r="AC41" s="160"/>
      <c r="AD41" s="164"/>
      <c r="AE41" s="164"/>
    </row>
    <row r="42" spans="1:31">
      <c r="U42" s="163"/>
      <c r="V42" s="148"/>
      <c r="W42" s="167"/>
      <c r="X42" s="148"/>
      <c r="Y42" s="167"/>
      <c r="Z42" s="165"/>
      <c r="AA42" s="165"/>
      <c r="AB42" s="164"/>
      <c r="AC42" s="160"/>
      <c r="AD42" s="164"/>
      <c r="AE42" s="164"/>
    </row>
    <row r="43" spans="1:31">
      <c r="U43" s="163"/>
      <c r="V43" s="148"/>
      <c r="W43" s="163" t="s">
        <v>30</v>
      </c>
      <c r="X43" s="208" t="str">
        <f>L31</f>
        <v>Karolína Nachtmanová</v>
      </c>
      <c r="Y43" s="209"/>
      <c r="Z43" s="165"/>
      <c r="AA43" s="165"/>
      <c r="AB43" s="164"/>
      <c r="AC43" s="160"/>
      <c r="AD43" s="164"/>
      <c r="AE43" s="164"/>
    </row>
    <row r="44" spans="1:31">
      <c r="U44" s="163"/>
      <c r="V44" s="148"/>
      <c r="W44" s="167"/>
      <c r="X44" s="148"/>
      <c r="Y44" s="168"/>
      <c r="Z44" s="165"/>
      <c r="AA44" s="165"/>
      <c r="AB44" s="164"/>
      <c r="AC44" s="160"/>
      <c r="AD44" s="164"/>
      <c r="AE44" s="164"/>
    </row>
    <row r="45" spans="1:31">
      <c r="U45" s="163"/>
      <c r="V45" s="148"/>
      <c r="W45" s="167"/>
      <c r="X45" s="148"/>
      <c r="Y45" s="169"/>
      <c r="Z45" s="165"/>
      <c r="AA45" s="165"/>
      <c r="AB45" s="164"/>
      <c r="AC45" s="160"/>
      <c r="AD45" s="164"/>
      <c r="AE45" s="164"/>
    </row>
    <row r="46" spans="1:31">
      <c r="U46" s="163"/>
      <c r="V46" s="211"/>
      <c r="W46" s="212"/>
      <c r="X46" s="148"/>
      <c r="Y46" s="148"/>
      <c r="Z46" s="165"/>
      <c r="AA46" s="165"/>
      <c r="AB46" s="164"/>
      <c r="AC46" s="160"/>
      <c r="AD46" s="164"/>
      <c r="AE46" s="164"/>
    </row>
    <row r="47" spans="1:31">
      <c r="U47" s="163"/>
      <c r="V47" s="164"/>
      <c r="W47" s="164"/>
      <c r="X47" s="164"/>
      <c r="Y47" s="164"/>
      <c r="Z47" s="164"/>
      <c r="AA47" s="164"/>
      <c r="AB47" s="164"/>
      <c r="AC47" s="160"/>
      <c r="AD47" s="164"/>
      <c r="AE47" s="164"/>
    </row>
    <row r="48" spans="1:31">
      <c r="U48" s="163"/>
      <c r="V48" s="164"/>
      <c r="W48" s="164"/>
      <c r="X48" s="164"/>
      <c r="Y48" s="164"/>
      <c r="Z48" s="164"/>
      <c r="AA48" s="164"/>
      <c r="AB48" s="164"/>
      <c r="AC48" s="160"/>
      <c r="AD48" s="164"/>
      <c r="AE48" s="164"/>
    </row>
    <row r="49" spans="21:31">
      <c r="U49" s="163"/>
      <c r="V49" s="164"/>
      <c r="W49" s="164"/>
      <c r="X49" s="164"/>
      <c r="Y49" s="164"/>
      <c r="Z49" s="164"/>
      <c r="AA49" s="190" t="str">
        <f>Z86</f>
        <v>Tereza Kratochvílová</v>
      </c>
      <c r="AB49" s="190"/>
      <c r="AC49" s="160"/>
      <c r="AD49" s="189" t="str">
        <f>AB25</f>
        <v>Veronika Nováková</v>
      </c>
      <c r="AE49" s="190"/>
    </row>
    <row r="50" spans="21:31">
      <c r="U50" s="163"/>
      <c r="V50" s="164"/>
      <c r="W50" s="164"/>
      <c r="X50" s="164"/>
      <c r="Y50" s="164"/>
      <c r="Z50" s="164"/>
      <c r="AA50" s="184" t="s">
        <v>50</v>
      </c>
      <c r="AB50" s="184"/>
      <c r="AC50" s="160"/>
      <c r="AD50" s="183" t="s">
        <v>140</v>
      </c>
      <c r="AE50" s="184"/>
    </row>
    <row r="51" spans="21:31">
      <c r="U51" s="163"/>
      <c r="V51" s="164"/>
      <c r="W51" s="164"/>
      <c r="X51" s="164"/>
      <c r="Y51" s="164"/>
      <c r="Z51" s="164"/>
      <c r="AA51" s="164"/>
      <c r="AB51" s="164"/>
      <c r="AC51" s="160"/>
      <c r="AD51" s="164"/>
      <c r="AE51" s="164"/>
    </row>
    <row r="52" spans="21:31">
      <c r="U52" s="163"/>
      <c r="V52" s="164"/>
      <c r="W52" s="164"/>
      <c r="X52" s="164"/>
      <c r="Y52" s="164"/>
      <c r="Z52" s="164"/>
      <c r="AA52" s="164"/>
      <c r="AB52" s="164"/>
      <c r="AC52" s="160"/>
      <c r="AD52" s="164"/>
      <c r="AE52" s="164"/>
    </row>
    <row r="53" spans="21:31">
      <c r="U53" s="162"/>
      <c r="V53" s="211"/>
      <c r="W53" s="211"/>
      <c r="X53" s="148"/>
      <c r="Y53" s="148"/>
      <c r="Z53" s="165"/>
      <c r="AA53" s="165"/>
      <c r="AB53" s="164"/>
      <c r="AC53" s="160"/>
      <c r="AD53" s="164"/>
      <c r="AE53" s="164"/>
    </row>
    <row r="54" spans="21:31">
      <c r="U54" s="163"/>
      <c r="V54" s="148"/>
      <c r="W54" s="166"/>
      <c r="X54" s="148"/>
      <c r="Y54" s="148"/>
      <c r="Z54" s="165"/>
      <c r="AA54" s="165"/>
      <c r="AB54" s="164"/>
      <c r="AC54" s="160"/>
      <c r="AD54" s="164"/>
      <c r="AE54" s="164"/>
    </row>
    <row r="55" spans="21:31">
      <c r="U55" s="163"/>
      <c r="V55" s="148"/>
      <c r="W55" s="167"/>
      <c r="X55" s="148"/>
      <c r="Y55" s="148"/>
      <c r="Z55" s="165"/>
      <c r="AA55" s="165"/>
      <c r="AB55" s="164"/>
      <c r="AC55" s="160"/>
      <c r="AD55" s="164"/>
      <c r="AE55" s="164"/>
    </row>
    <row r="56" spans="21:31">
      <c r="U56" s="163"/>
      <c r="V56" s="148"/>
      <c r="W56" s="163" t="s">
        <v>31</v>
      </c>
      <c r="X56" s="214" t="str">
        <f>L27</f>
        <v>Lucie Paterová</v>
      </c>
      <c r="Y56" s="211"/>
      <c r="Z56" s="165"/>
      <c r="AA56" s="165"/>
      <c r="AB56" s="164"/>
      <c r="AC56" s="160"/>
      <c r="AD56" s="164"/>
      <c r="AE56" s="164"/>
    </row>
    <row r="57" spans="21:31">
      <c r="U57" s="163"/>
      <c r="V57" s="148"/>
      <c r="W57" s="167"/>
      <c r="X57" s="148"/>
      <c r="Y57" s="166"/>
      <c r="Z57" s="165"/>
      <c r="AA57" s="165"/>
      <c r="AB57" s="164"/>
      <c r="AC57" s="160"/>
      <c r="AD57" s="164"/>
      <c r="AE57" s="164"/>
    </row>
    <row r="58" spans="21:31">
      <c r="U58" s="163"/>
      <c r="V58" s="148"/>
      <c r="W58" s="167"/>
      <c r="X58" s="148"/>
      <c r="Y58" s="167"/>
      <c r="Z58" s="165"/>
      <c r="AA58" s="165"/>
      <c r="AB58" s="164"/>
      <c r="AC58" s="160"/>
      <c r="AD58" s="164"/>
      <c r="AE58" s="164"/>
    </row>
    <row r="59" spans="21:31">
      <c r="U59" s="163"/>
      <c r="V59" s="211"/>
      <c r="W59" s="212"/>
      <c r="X59" s="148"/>
      <c r="Y59" s="167"/>
      <c r="Z59" s="165"/>
      <c r="AA59" s="165"/>
      <c r="AB59" s="164"/>
      <c r="AC59" s="160"/>
      <c r="AD59" s="164"/>
      <c r="AE59" s="164"/>
    </row>
    <row r="60" spans="21:31">
      <c r="U60" s="163"/>
      <c r="V60" s="148"/>
      <c r="W60" s="168"/>
      <c r="X60" s="169"/>
      <c r="Y60" s="167"/>
      <c r="Z60" s="165"/>
      <c r="AA60" s="165"/>
      <c r="AB60" s="164"/>
      <c r="AC60" s="160"/>
      <c r="AD60" s="164"/>
      <c r="AE60" s="164"/>
    </row>
    <row r="61" spans="21:31">
      <c r="U61" s="163"/>
      <c r="V61" s="148"/>
      <c r="W61" s="169"/>
      <c r="X61" s="169"/>
      <c r="Y61" s="167"/>
      <c r="Z61" s="165"/>
      <c r="AA61" s="165"/>
      <c r="AB61" s="164"/>
      <c r="AC61" s="160"/>
      <c r="AD61" s="164"/>
      <c r="AE61" s="164"/>
    </row>
    <row r="62" spans="21:31">
      <c r="U62" s="215"/>
      <c r="V62" s="215"/>
      <c r="W62" s="215"/>
      <c r="X62" s="215"/>
      <c r="Y62" s="167"/>
      <c r="Z62" s="214" t="str">
        <f>X68</f>
        <v>Natálka Raithelová</v>
      </c>
      <c r="AA62" s="211"/>
      <c r="AB62" s="164"/>
      <c r="AC62" s="160"/>
      <c r="AD62" s="164"/>
      <c r="AE62" s="164"/>
    </row>
    <row r="63" spans="21:31">
      <c r="U63" s="213"/>
      <c r="V63" s="213"/>
      <c r="W63" s="210"/>
      <c r="X63" s="210"/>
      <c r="Y63" s="167"/>
      <c r="Z63" s="192"/>
      <c r="AA63" s="193"/>
      <c r="AB63" s="164"/>
      <c r="AC63" s="160"/>
      <c r="AD63" s="164"/>
      <c r="AE63" s="164"/>
    </row>
    <row r="64" spans="21:31">
      <c r="V64" s="148"/>
      <c r="W64" s="148"/>
      <c r="X64" s="148"/>
      <c r="Y64" s="167"/>
      <c r="Z64" s="170"/>
      <c r="AA64" s="171"/>
      <c r="AB64" s="164"/>
      <c r="AC64" s="160"/>
      <c r="AD64" s="164"/>
      <c r="AE64" s="164"/>
    </row>
    <row r="65" spans="21:31">
      <c r="V65" s="211"/>
      <c r="W65" s="211"/>
      <c r="X65" s="148"/>
      <c r="Y65" s="167"/>
      <c r="Z65" s="170"/>
      <c r="AA65" s="171"/>
      <c r="AB65" s="164"/>
      <c r="AC65" s="160"/>
      <c r="AD65" s="164"/>
      <c r="AE65" s="164"/>
    </row>
    <row r="66" spans="21:31">
      <c r="U66" s="163"/>
      <c r="V66" s="148"/>
      <c r="W66" s="166"/>
      <c r="X66" s="148"/>
      <c r="Y66" s="167"/>
      <c r="Z66" s="170"/>
      <c r="AA66" s="171"/>
      <c r="AB66" s="164"/>
      <c r="AC66" s="160"/>
      <c r="AD66" s="164"/>
      <c r="AE66" s="164"/>
    </row>
    <row r="67" spans="21:31">
      <c r="U67" s="163"/>
      <c r="V67" s="148"/>
      <c r="W67" s="167"/>
      <c r="X67" s="148"/>
      <c r="Y67" s="167"/>
      <c r="Z67" s="170"/>
      <c r="AA67" s="171"/>
      <c r="AB67" s="164"/>
      <c r="AC67" s="160"/>
      <c r="AD67" s="164"/>
      <c r="AE67" s="164"/>
    </row>
    <row r="68" spans="21:31">
      <c r="U68" s="163"/>
      <c r="V68" s="148"/>
      <c r="W68" s="167" t="s">
        <v>18</v>
      </c>
      <c r="X68" s="208" t="str">
        <f>L9</f>
        <v>Natálka Raithelová</v>
      </c>
      <c r="Y68" s="209"/>
      <c r="Z68" s="170"/>
      <c r="AA68" s="171"/>
      <c r="AB68" s="164"/>
      <c r="AC68" s="160"/>
      <c r="AD68" s="164"/>
      <c r="AE68" s="164"/>
    </row>
    <row r="69" spans="21:31">
      <c r="U69" s="163"/>
      <c r="V69" s="148"/>
      <c r="W69" s="167"/>
      <c r="X69" s="148"/>
      <c r="Y69" s="168"/>
      <c r="Z69" s="170"/>
      <c r="AA69" s="171"/>
      <c r="AB69" s="164"/>
      <c r="AC69" s="160"/>
      <c r="AD69" s="164"/>
      <c r="AE69" s="164"/>
    </row>
    <row r="70" spans="21:31">
      <c r="U70" s="163"/>
      <c r="V70" s="148"/>
      <c r="W70" s="167"/>
      <c r="X70" s="148"/>
      <c r="Y70" s="169"/>
      <c r="Z70" s="170"/>
      <c r="AA70" s="171"/>
      <c r="AB70" s="164"/>
      <c r="AC70" s="160"/>
      <c r="AD70" s="164"/>
      <c r="AE70" s="164"/>
    </row>
    <row r="71" spans="21:31">
      <c r="U71" s="163"/>
      <c r="V71" s="211"/>
      <c r="W71" s="212"/>
      <c r="X71" s="148"/>
      <c r="Y71" s="148"/>
      <c r="Z71" s="170"/>
      <c r="AA71" s="171"/>
      <c r="AB71" s="164"/>
      <c r="AC71" s="160"/>
      <c r="AD71" s="164"/>
      <c r="AE71" s="164"/>
    </row>
    <row r="72" spans="21:31">
      <c r="U72" s="163"/>
      <c r="V72" s="164"/>
      <c r="W72" s="164"/>
      <c r="X72" s="164"/>
      <c r="Y72" s="164"/>
      <c r="Z72" s="163"/>
      <c r="AA72" s="160"/>
      <c r="AB72" s="164"/>
      <c r="AC72" s="160"/>
      <c r="AD72" s="164"/>
      <c r="AE72" s="164"/>
    </row>
    <row r="73" spans="21:31">
      <c r="U73" s="163"/>
      <c r="V73" s="164"/>
      <c r="W73" s="164"/>
      <c r="X73" s="164"/>
      <c r="Y73" s="164"/>
      <c r="Z73" s="163"/>
      <c r="AA73" s="160"/>
      <c r="AB73" s="164"/>
      <c r="AC73" s="160"/>
      <c r="AD73" s="164"/>
      <c r="AE73" s="164"/>
    </row>
    <row r="74" spans="21:31">
      <c r="U74" s="163"/>
      <c r="V74" s="164"/>
      <c r="W74" s="164"/>
      <c r="X74" s="164"/>
      <c r="Y74" s="190"/>
      <c r="Z74" s="190"/>
      <c r="AA74" s="160"/>
      <c r="AB74" s="189" t="str">
        <f>Z62</f>
        <v>Natálka Raithelová</v>
      </c>
      <c r="AC74" s="216"/>
      <c r="AD74" s="164"/>
      <c r="AE74" s="164"/>
    </row>
    <row r="75" spans="21:31">
      <c r="U75" s="163"/>
      <c r="V75" s="164"/>
      <c r="W75" s="164"/>
      <c r="X75" s="164"/>
      <c r="Y75" s="184" t="s">
        <v>215</v>
      </c>
      <c r="Z75" s="184"/>
      <c r="AA75" s="160"/>
      <c r="AB75" s="164"/>
      <c r="AC75" s="164"/>
      <c r="AD75" s="164"/>
      <c r="AE75" s="164"/>
    </row>
    <row r="76" spans="21:31">
      <c r="U76" s="163"/>
      <c r="V76" s="164"/>
      <c r="W76" s="164"/>
      <c r="X76" s="164"/>
      <c r="Y76" s="164"/>
      <c r="Z76" s="163"/>
      <c r="AA76" s="160"/>
      <c r="AB76" s="164"/>
      <c r="AC76" s="164"/>
      <c r="AD76" s="164"/>
      <c r="AE76" s="164"/>
    </row>
    <row r="77" spans="21:31">
      <c r="U77" s="163"/>
      <c r="V77" s="211"/>
      <c r="W77" s="211"/>
      <c r="X77" s="148"/>
      <c r="Y77" s="148"/>
      <c r="Z77" s="170"/>
      <c r="AA77" s="171"/>
      <c r="AB77" s="164"/>
      <c r="AC77" s="164"/>
      <c r="AD77" s="164"/>
      <c r="AE77" s="164"/>
    </row>
    <row r="78" spans="21:31">
      <c r="U78" s="163"/>
      <c r="V78" s="148"/>
      <c r="W78" s="166"/>
      <c r="X78" s="148"/>
      <c r="Y78" s="148"/>
      <c r="Z78" s="170"/>
      <c r="AA78" s="171"/>
      <c r="AB78" s="164"/>
      <c r="AC78" s="164"/>
      <c r="AD78" s="164"/>
      <c r="AE78" s="164"/>
    </row>
    <row r="79" spans="21:31">
      <c r="U79" s="163"/>
      <c r="V79" s="148"/>
      <c r="W79" s="167"/>
      <c r="X79" s="148"/>
      <c r="Y79" s="148"/>
      <c r="Z79" s="170"/>
      <c r="AA79" s="171"/>
      <c r="AB79" s="164"/>
      <c r="AC79" s="164"/>
      <c r="AD79" s="164"/>
      <c r="AE79" s="164"/>
    </row>
    <row r="80" spans="21:31">
      <c r="U80" s="163"/>
      <c r="V80" s="148"/>
      <c r="W80" s="163" t="s">
        <v>20</v>
      </c>
      <c r="X80" s="214" t="str">
        <f>L6</f>
        <v>Justýna Muchová</v>
      </c>
      <c r="Y80" s="211"/>
      <c r="Z80" s="170"/>
      <c r="AA80" s="171"/>
      <c r="AB80" s="164"/>
      <c r="AC80" s="164"/>
      <c r="AD80" s="164"/>
      <c r="AE80" s="164"/>
    </row>
    <row r="81" spans="21:31">
      <c r="U81" s="163"/>
      <c r="V81" s="148"/>
      <c r="W81" s="167"/>
      <c r="X81" s="148"/>
      <c r="Y81" s="166"/>
      <c r="Z81" s="170"/>
      <c r="AA81" s="171"/>
      <c r="AB81" s="164"/>
      <c r="AC81" s="164"/>
      <c r="AD81" s="164"/>
      <c r="AE81" s="164"/>
    </row>
    <row r="82" spans="21:31">
      <c r="U82" s="163"/>
      <c r="V82" s="148"/>
      <c r="W82" s="167"/>
      <c r="X82" s="148"/>
      <c r="Y82" s="167"/>
      <c r="Z82" s="170"/>
      <c r="AA82" s="171"/>
      <c r="AB82" s="164"/>
      <c r="AC82" s="164"/>
      <c r="AD82" s="164"/>
      <c r="AE82" s="164"/>
    </row>
    <row r="83" spans="21:31">
      <c r="U83" s="163"/>
      <c r="V83" s="211"/>
      <c r="W83" s="212"/>
      <c r="X83" s="148"/>
      <c r="Y83" s="167"/>
      <c r="Z83" s="170"/>
      <c r="AA83" s="171"/>
      <c r="AB83" s="164"/>
      <c r="AC83" s="164"/>
      <c r="AD83" s="164"/>
      <c r="AE83" s="164"/>
    </row>
    <row r="84" spans="21:31">
      <c r="U84" s="163"/>
      <c r="V84" s="148"/>
      <c r="W84" s="168"/>
      <c r="X84" s="169"/>
      <c r="Y84" s="167"/>
      <c r="Z84" s="170"/>
      <c r="AA84" s="171"/>
      <c r="AB84" s="164"/>
      <c r="AC84" s="164"/>
      <c r="AD84" s="164"/>
      <c r="AE84" s="164"/>
    </row>
    <row r="85" spans="21:31">
      <c r="U85" s="163"/>
      <c r="V85" s="148"/>
      <c r="W85" s="169"/>
      <c r="X85" s="169"/>
      <c r="Y85" s="167"/>
      <c r="Z85" s="170"/>
      <c r="AA85" s="171"/>
      <c r="AB85" s="164"/>
      <c r="AC85" s="164"/>
      <c r="AD85" s="164"/>
      <c r="AE85" s="164"/>
    </row>
    <row r="86" spans="21:31">
      <c r="U86" s="221"/>
      <c r="V86" s="221"/>
      <c r="W86" s="215"/>
      <c r="X86" s="215"/>
      <c r="Y86" s="167"/>
      <c r="Z86" s="200" t="str">
        <f>X92</f>
        <v>Tereza Kratochvílová</v>
      </c>
      <c r="AA86" s="202"/>
      <c r="AB86" s="164"/>
      <c r="AC86" s="164"/>
      <c r="AD86" s="164"/>
      <c r="AE86" s="164"/>
    </row>
    <row r="87" spans="21:31">
      <c r="U87" s="213"/>
      <c r="V87" s="213"/>
      <c r="W87" s="210"/>
      <c r="X87" s="210"/>
      <c r="Y87" s="167"/>
      <c r="Z87" s="192"/>
      <c r="AA87" s="207"/>
      <c r="AB87" s="164"/>
      <c r="AC87" s="164"/>
      <c r="AD87" s="164"/>
      <c r="AE87" s="164"/>
    </row>
    <row r="88" spans="21:31">
      <c r="U88" s="163"/>
      <c r="V88" s="148"/>
      <c r="W88" s="148"/>
      <c r="X88" s="148"/>
      <c r="Y88" s="167"/>
      <c r="Z88" s="165"/>
      <c r="AA88" s="165"/>
      <c r="AB88" s="164"/>
      <c r="AC88" s="164"/>
      <c r="AD88" s="164"/>
      <c r="AE88" s="164"/>
    </row>
    <row r="89" spans="21:31">
      <c r="U89" s="163"/>
      <c r="V89" s="211"/>
      <c r="W89" s="211"/>
      <c r="X89" s="148"/>
      <c r="Y89" s="167"/>
      <c r="Z89" s="165"/>
      <c r="AA89" s="165"/>
      <c r="AB89" s="164"/>
      <c r="AC89" s="164"/>
      <c r="AD89" s="164"/>
      <c r="AE89" s="164"/>
    </row>
    <row r="90" spans="21:31">
      <c r="U90" s="163"/>
      <c r="V90" s="148"/>
      <c r="W90" s="166"/>
      <c r="X90" s="148"/>
      <c r="Y90" s="167"/>
      <c r="Z90" s="165"/>
      <c r="AA90" s="165"/>
      <c r="AB90" s="164"/>
      <c r="AC90" s="164"/>
      <c r="AD90" s="164"/>
      <c r="AE90" s="164"/>
    </row>
    <row r="91" spans="21:31">
      <c r="U91" s="163"/>
      <c r="V91" s="148"/>
      <c r="W91" s="167"/>
      <c r="X91" s="148"/>
      <c r="Y91" s="167"/>
      <c r="Z91" s="165"/>
      <c r="AA91" s="165"/>
      <c r="AB91" s="164"/>
      <c r="AC91" s="164"/>
      <c r="AD91" s="164"/>
      <c r="AE91" s="164"/>
    </row>
    <row r="92" spans="21:31">
      <c r="U92" s="163"/>
      <c r="V92" s="148"/>
      <c r="W92" s="163" t="s">
        <v>19</v>
      </c>
      <c r="X92" s="208" t="str">
        <f>L16</f>
        <v>Tereza Kratochvílová</v>
      </c>
      <c r="Y92" s="209"/>
      <c r="Z92" s="165"/>
      <c r="AA92" s="165"/>
      <c r="AB92" s="164"/>
      <c r="AC92" s="164"/>
      <c r="AD92" s="164"/>
      <c r="AE92" s="164"/>
    </row>
    <row r="93" spans="21:31">
      <c r="U93" s="163"/>
      <c r="V93" s="148"/>
      <c r="W93" s="167"/>
      <c r="X93" s="148"/>
      <c r="Y93" s="168"/>
      <c r="Z93" s="165"/>
      <c r="AA93" s="165"/>
      <c r="AB93" s="164"/>
      <c r="AC93" s="164"/>
      <c r="AD93" s="164"/>
      <c r="AE93" s="164"/>
    </row>
    <row r="94" spans="21:31">
      <c r="U94" s="163"/>
      <c r="V94" s="148"/>
      <c r="W94" s="167"/>
      <c r="X94" s="148"/>
      <c r="Y94" s="169"/>
      <c r="Z94" s="165"/>
      <c r="AA94" s="165"/>
      <c r="AB94" s="164"/>
      <c r="AC94" s="164"/>
      <c r="AD94" s="164"/>
      <c r="AE94" s="164"/>
    </row>
    <row r="95" spans="21:31">
      <c r="U95" s="163"/>
      <c r="V95" s="211"/>
      <c r="W95" s="212"/>
      <c r="X95" s="148"/>
      <c r="Y95" s="148"/>
      <c r="Z95" s="165"/>
      <c r="AA95" s="165"/>
      <c r="AB95" s="164"/>
      <c r="AC95" s="164"/>
      <c r="AD95" s="164"/>
      <c r="AE95" s="164"/>
    </row>
    <row r="99" spans="22:30">
      <c r="V99" s="44"/>
      <c r="W99" s="146"/>
      <c r="X99" s="146"/>
      <c r="Y99" s="146"/>
      <c r="Z99" s="182" t="s">
        <v>232</v>
      </c>
      <c r="AA99" s="182"/>
      <c r="AB99" s="182"/>
      <c r="AC99" s="146"/>
      <c r="AD99" s="146"/>
    </row>
    <row r="100" spans="22:30">
      <c r="V100" s="44"/>
      <c r="W100" s="146"/>
      <c r="X100" s="146"/>
      <c r="Y100" s="146"/>
      <c r="Z100" s="146"/>
      <c r="AA100" s="146"/>
      <c r="AB100" s="146"/>
      <c r="AC100" s="146"/>
      <c r="AD100" s="146"/>
    </row>
    <row r="101" spans="22:30">
      <c r="V101" s="87"/>
      <c r="W101" s="211"/>
      <c r="X101" s="211"/>
      <c r="Y101" s="147"/>
      <c r="Z101" s="147"/>
      <c r="AA101" s="153"/>
      <c r="AB101" s="153"/>
      <c r="AC101" s="146"/>
      <c r="AD101" s="146"/>
    </row>
    <row r="102" spans="22:30">
      <c r="V102" s="87"/>
      <c r="W102" s="147"/>
      <c r="X102" s="149"/>
      <c r="Y102" s="147"/>
      <c r="Z102" s="147"/>
      <c r="AA102" s="153"/>
      <c r="AB102" s="153"/>
      <c r="AC102" s="146"/>
      <c r="AD102" s="146"/>
    </row>
    <row r="103" spans="22:30">
      <c r="V103" s="87"/>
      <c r="W103" s="147"/>
      <c r="X103" s="150"/>
      <c r="Y103" s="147"/>
      <c r="Z103" s="147"/>
      <c r="AA103" s="153"/>
      <c r="AB103" s="153"/>
      <c r="AC103" s="146"/>
      <c r="AD103" s="146"/>
    </row>
    <row r="104" spans="22:30">
      <c r="V104" s="87"/>
      <c r="W104" s="147"/>
      <c r="X104" s="167" t="s">
        <v>22</v>
      </c>
      <c r="Y104" s="214" t="str">
        <f>L7</f>
        <v>Adéla Klímová</v>
      </c>
      <c r="Z104" s="211"/>
      <c r="AA104" s="153"/>
      <c r="AB104" s="153"/>
      <c r="AC104" s="146"/>
      <c r="AD104" s="146"/>
    </row>
    <row r="105" spans="22:30">
      <c r="V105" s="87"/>
      <c r="W105" s="147"/>
      <c r="X105" s="150"/>
      <c r="Y105" s="148"/>
      <c r="Z105" s="149"/>
      <c r="AA105" s="153"/>
      <c r="AB105" s="153"/>
      <c r="AC105" s="146"/>
      <c r="AD105" s="146"/>
    </row>
    <row r="106" spans="22:30">
      <c r="V106" s="87"/>
      <c r="W106" s="147"/>
      <c r="X106" s="150"/>
      <c r="Y106" s="147"/>
      <c r="Z106" s="150"/>
      <c r="AA106" s="153"/>
      <c r="AB106" s="153"/>
      <c r="AC106" s="146"/>
      <c r="AD106" s="146"/>
    </row>
    <row r="107" spans="22:30">
      <c r="V107" s="87"/>
      <c r="W107" s="211"/>
      <c r="X107" s="212"/>
      <c r="Y107" s="147"/>
      <c r="Z107" s="150"/>
      <c r="AA107" s="153"/>
      <c r="AB107" s="153"/>
      <c r="AC107" s="146"/>
      <c r="AD107" s="146"/>
    </row>
    <row r="108" spans="22:30">
      <c r="V108" s="87"/>
      <c r="W108" s="147"/>
      <c r="X108" s="152"/>
      <c r="Y108" s="151"/>
      <c r="Z108" s="150"/>
      <c r="AA108" s="153"/>
      <c r="AB108" s="153"/>
      <c r="AC108" s="146"/>
      <c r="AD108" s="146"/>
    </row>
    <row r="109" spans="22:30">
      <c r="V109" s="87"/>
      <c r="W109" s="147"/>
      <c r="X109" s="151"/>
      <c r="Y109" s="151"/>
      <c r="Z109" s="150"/>
      <c r="AA109" s="153"/>
      <c r="AB109" s="153"/>
      <c r="AC109" s="146"/>
      <c r="AD109" s="146"/>
    </row>
    <row r="110" spans="22:30">
      <c r="V110" s="206"/>
      <c r="W110" s="206"/>
      <c r="X110" s="215"/>
      <c r="Y110" s="215"/>
      <c r="Z110" s="150"/>
      <c r="AA110" s="200" t="str">
        <f>Y104</f>
        <v>Adéla Klímová</v>
      </c>
      <c r="AB110" s="201"/>
      <c r="AC110" s="146"/>
      <c r="AD110" s="146"/>
    </row>
    <row r="111" spans="22:30">
      <c r="V111" s="222"/>
      <c r="W111" s="222"/>
      <c r="X111" s="210"/>
      <c r="Y111" s="210"/>
      <c r="Z111" s="150"/>
      <c r="AA111" s="192"/>
      <c r="AB111" s="193"/>
      <c r="AC111" s="146"/>
      <c r="AD111" s="146"/>
    </row>
    <row r="112" spans="22:30">
      <c r="V112" s="87"/>
      <c r="W112" s="147"/>
      <c r="X112" s="147"/>
      <c r="Y112" s="147"/>
      <c r="Z112" s="150"/>
      <c r="AA112" s="155"/>
      <c r="AB112" s="156"/>
      <c r="AC112" s="146"/>
      <c r="AD112" s="146"/>
    </row>
    <row r="113" spans="22:30">
      <c r="V113" s="28" t="s">
        <v>68</v>
      </c>
      <c r="W113" s="211" t="str">
        <f>L20</f>
        <v>Lucie Sommerová</v>
      </c>
      <c r="X113" s="211"/>
      <c r="Y113" s="147"/>
      <c r="Z113" s="150"/>
      <c r="AA113" s="155"/>
      <c r="AB113" s="156"/>
      <c r="AC113" s="146"/>
      <c r="AD113" s="146"/>
    </row>
    <row r="114" spans="22:30">
      <c r="V114" s="87"/>
      <c r="W114" s="147"/>
      <c r="X114" s="149"/>
      <c r="Y114" s="147"/>
      <c r="Z114" s="150"/>
      <c r="AA114" s="155"/>
      <c r="AB114" s="156"/>
      <c r="AC114" s="146"/>
      <c r="AD114" s="146"/>
    </row>
    <row r="115" spans="22:30">
      <c r="V115" s="87"/>
      <c r="W115" s="147"/>
      <c r="X115" s="150"/>
      <c r="Y115" s="147"/>
      <c r="Z115" s="150"/>
      <c r="AA115" s="155"/>
      <c r="AB115" s="156"/>
      <c r="AC115" s="146"/>
      <c r="AD115" s="146"/>
    </row>
    <row r="116" spans="22:30">
      <c r="V116" s="87"/>
      <c r="W116" s="148"/>
      <c r="X116" s="167"/>
      <c r="Y116" s="208" t="str">
        <f>W119</f>
        <v>Helena Chvalová</v>
      </c>
      <c r="Z116" s="209"/>
      <c r="AA116" s="155"/>
      <c r="AB116" s="156"/>
      <c r="AC116" s="146"/>
      <c r="AD116" s="146"/>
    </row>
    <row r="117" spans="22:30">
      <c r="V117" s="87"/>
      <c r="W117" s="148"/>
      <c r="X117" s="167"/>
      <c r="Y117" s="148"/>
      <c r="Z117" s="152"/>
      <c r="AA117" s="155"/>
      <c r="AB117" s="156"/>
      <c r="AC117" s="146"/>
      <c r="AD117" s="146"/>
    </row>
    <row r="118" spans="22:30">
      <c r="V118" s="87"/>
      <c r="W118" s="148"/>
      <c r="X118" s="167"/>
      <c r="Y118" s="147"/>
      <c r="Z118" s="151"/>
      <c r="AA118" s="155"/>
      <c r="AB118" s="156"/>
      <c r="AC118" s="146"/>
      <c r="AD118" s="146"/>
    </row>
    <row r="119" spans="22:30">
      <c r="V119" s="144" t="s">
        <v>245</v>
      </c>
      <c r="W119" s="211" t="str">
        <f>L30</f>
        <v>Helena Chvalová</v>
      </c>
      <c r="X119" s="212"/>
      <c r="Y119" s="147"/>
      <c r="Z119" s="147"/>
      <c r="AA119" s="155"/>
      <c r="AB119" s="156"/>
      <c r="AC119" s="146"/>
      <c r="AD119" s="146"/>
    </row>
    <row r="120" spans="22:30">
      <c r="V120" s="87"/>
      <c r="W120" s="164"/>
      <c r="X120" s="164"/>
      <c r="Y120" s="146"/>
      <c r="Z120" s="146"/>
      <c r="AA120" s="157"/>
      <c r="AB120" s="158"/>
      <c r="AC120" s="146"/>
      <c r="AD120" s="146"/>
    </row>
    <row r="121" spans="22:30">
      <c r="V121" s="87"/>
      <c r="W121" s="164"/>
      <c r="X121" s="164"/>
      <c r="Y121" s="146"/>
      <c r="Z121" s="146"/>
      <c r="AA121" s="157"/>
      <c r="AB121" s="158"/>
      <c r="AC121" s="146"/>
      <c r="AD121" s="146"/>
    </row>
    <row r="122" spans="22:30">
      <c r="V122" s="223" t="str">
        <f>W131</f>
        <v>Veronika Zemánková</v>
      </c>
      <c r="W122" s="223"/>
      <c r="X122" s="164"/>
      <c r="Y122" s="146"/>
      <c r="Z122" s="190" t="str">
        <f>Y116</f>
        <v>Helena Chvalová</v>
      </c>
      <c r="AA122" s="190"/>
      <c r="AB122" s="158"/>
      <c r="AC122" s="189" t="str">
        <f>AA110</f>
        <v>Adéla Klímová</v>
      </c>
      <c r="AD122" s="190"/>
    </row>
    <row r="123" spans="22:30">
      <c r="V123" s="224" t="s">
        <v>142</v>
      </c>
      <c r="W123" s="225"/>
      <c r="X123" s="164"/>
      <c r="Y123" s="146"/>
      <c r="Z123" s="184" t="s">
        <v>141</v>
      </c>
      <c r="AA123" s="184"/>
      <c r="AB123" s="158"/>
      <c r="AC123" s="183" t="s">
        <v>233</v>
      </c>
      <c r="AD123" s="184"/>
    </row>
    <row r="124" spans="22:30">
      <c r="V124" s="87"/>
      <c r="W124" s="164"/>
      <c r="X124" s="164"/>
      <c r="Y124" s="146"/>
      <c r="Z124" s="146"/>
      <c r="AA124" s="157"/>
      <c r="AB124" s="158"/>
      <c r="AC124" s="146"/>
      <c r="AD124" s="146"/>
    </row>
    <row r="125" spans="22:30">
      <c r="V125" s="28" t="s">
        <v>32</v>
      </c>
      <c r="W125" s="211" t="str">
        <f>L29</f>
        <v>Ella Knaislová</v>
      </c>
      <c r="X125" s="211"/>
      <c r="Y125" s="147"/>
      <c r="Z125" s="147"/>
      <c r="AA125" s="155"/>
      <c r="AB125" s="156"/>
      <c r="AC125" s="146"/>
      <c r="AD125" s="146"/>
    </row>
    <row r="126" spans="22:30">
      <c r="V126" s="87"/>
      <c r="W126" s="148"/>
      <c r="X126" s="166"/>
      <c r="Y126" s="147"/>
      <c r="Z126" s="147"/>
      <c r="AA126" s="155"/>
      <c r="AB126" s="156"/>
      <c r="AC126" s="146"/>
      <c r="AD126" s="146"/>
    </row>
    <row r="127" spans="22:30">
      <c r="V127" s="87"/>
      <c r="W127" s="148"/>
      <c r="X127" s="167"/>
      <c r="Y127" s="147"/>
      <c r="Z127" s="147"/>
      <c r="AA127" s="155"/>
      <c r="AB127" s="156"/>
      <c r="AC127" s="146"/>
      <c r="AD127" s="146"/>
    </row>
    <row r="128" spans="22:30">
      <c r="V128" s="87"/>
      <c r="W128" s="148"/>
      <c r="X128" s="167"/>
      <c r="Y128" s="214" t="str">
        <f>W125</f>
        <v>Ella Knaislová</v>
      </c>
      <c r="Z128" s="211"/>
      <c r="AA128" s="155"/>
      <c r="AB128" s="156"/>
      <c r="AC128" s="146"/>
      <c r="AD128" s="146"/>
    </row>
    <row r="129" spans="22:30">
      <c r="V129" s="87"/>
      <c r="W129" s="148"/>
      <c r="X129" s="167"/>
      <c r="Y129" s="148"/>
      <c r="Z129" s="149"/>
      <c r="AA129" s="155"/>
      <c r="AB129" s="156"/>
      <c r="AC129" s="146"/>
      <c r="AD129" s="146"/>
    </row>
    <row r="130" spans="22:30">
      <c r="V130" s="87"/>
      <c r="W130" s="147"/>
      <c r="X130" s="150"/>
      <c r="Y130" s="147"/>
      <c r="Z130" s="150"/>
      <c r="AA130" s="155"/>
      <c r="AB130" s="156"/>
      <c r="AC130" s="146"/>
      <c r="AD130" s="146"/>
    </row>
    <row r="131" spans="22:30">
      <c r="V131" s="28" t="s">
        <v>71</v>
      </c>
      <c r="W131" s="211" t="str">
        <f>L8</f>
        <v>Veronika Zemánková</v>
      </c>
      <c r="X131" s="212"/>
      <c r="Y131" s="147"/>
      <c r="Z131" s="150"/>
      <c r="AA131" s="155"/>
      <c r="AB131" s="156"/>
      <c r="AC131" s="146"/>
      <c r="AD131" s="146"/>
    </row>
    <row r="132" spans="22:30">
      <c r="V132" s="87"/>
      <c r="W132" s="147"/>
      <c r="X132" s="152"/>
      <c r="Y132" s="151"/>
      <c r="Z132" s="150"/>
      <c r="AA132" s="155"/>
      <c r="AB132" s="156"/>
      <c r="AC132" s="146"/>
      <c r="AD132" s="146"/>
    </row>
    <row r="133" spans="22:30">
      <c r="V133" s="87"/>
      <c r="W133" s="147"/>
      <c r="X133" s="151"/>
      <c r="Y133" s="151"/>
      <c r="Z133" s="150"/>
      <c r="AA133" s="155"/>
      <c r="AB133" s="156"/>
      <c r="AC133" s="146"/>
      <c r="AD133" s="146"/>
    </row>
    <row r="134" spans="22:30">
      <c r="V134" s="206"/>
      <c r="W134" s="206"/>
      <c r="X134" s="215"/>
      <c r="Y134" s="215"/>
      <c r="Z134" s="150"/>
      <c r="AA134" s="200" t="str">
        <f>Y128</f>
        <v>Ella Knaislová</v>
      </c>
      <c r="AB134" s="202"/>
      <c r="AC134" s="146"/>
      <c r="AD134" s="146"/>
    </row>
    <row r="135" spans="22:30">
      <c r="V135" s="222"/>
      <c r="W135" s="222"/>
      <c r="X135" s="210"/>
      <c r="Y135" s="210"/>
      <c r="Z135" s="150"/>
      <c r="AA135" s="192"/>
      <c r="AB135" s="207"/>
      <c r="AC135" s="146"/>
      <c r="AD135" s="146"/>
    </row>
    <row r="136" spans="22:30">
      <c r="V136" s="87"/>
      <c r="W136" s="147"/>
      <c r="X136" s="147"/>
      <c r="Y136" s="147"/>
      <c r="Z136" s="150"/>
      <c r="AA136" s="153"/>
      <c r="AB136" s="153"/>
      <c r="AC136" s="146"/>
      <c r="AD136" s="146"/>
    </row>
    <row r="137" spans="22:30">
      <c r="V137" s="87"/>
      <c r="W137" s="211"/>
      <c r="X137" s="211"/>
      <c r="Y137" s="147"/>
      <c r="Z137" s="150"/>
      <c r="AA137" s="153"/>
      <c r="AB137" s="153"/>
      <c r="AC137" s="146"/>
      <c r="AD137" s="146"/>
    </row>
    <row r="138" spans="22:30">
      <c r="V138" s="87"/>
      <c r="W138" s="147"/>
      <c r="X138" s="149"/>
      <c r="Y138" s="147"/>
      <c r="Z138" s="150"/>
      <c r="AA138" s="153"/>
      <c r="AB138" s="153"/>
      <c r="AC138" s="146"/>
      <c r="AD138" s="146"/>
    </row>
    <row r="139" spans="22:30">
      <c r="V139" s="87"/>
      <c r="W139" s="147"/>
      <c r="X139" s="150"/>
      <c r="Y139" s="147"/>
      <c r="Z139" s="150"/>
      <c r="AA139" s="153"/>
      <c r="AB139" s="153"/>
      <c r="AC139" s="146"/>
      <c r="AD139" s="146"/>
    </row>
    <row r="140" spans="22:30">
      <c r="V140" s="87"/>
      <c r="W140" s="147"/>
      <c r="X140" s="167" t="s">
        <v>21</v>
      </c>
      <c r="Y140" s="208" t="str">
        <f>L19</f>
        <v>Amálka Kouřilová</v>
      </c>
      <c r="Z140" s="209"/>
      <c r="AA140" s="153"/>
      <c r="AB140" s="153"/>
      <c r="AC140" s="146"/>
      <c r="AD140" s="146"/>
    </row>
    <row r="141" spans="22:30">
      <c r="V141" s="87"/>
      <c r="W141" s="147"/>
      <c r="X141" s="150"/>
      <c r="Y141" s="148"/>
      <c r="Z141" s="152"/>
      <c r="AA141" s="153"/>
      <c r="AB141" s="153"/>
      <c r="AC141" s="146"/>
      <c r="AD141" s="146"/>
    </row>
    <row r="142" spans="22:30">
      <c r="V142" s="87"/>
      <c r="W142" s="147"/>
      <c r="X142" s="150"/>
      <c r="Y142" s="147"/>
      <c r="Z142" s="151"/>
      <c r="AA142" s="153"/>
      <c r="AB142" s="153"/>
      <c r="AC142" s="146"/>
      <c r="AD142" s="146"/>
    </row>
    <row r="143" spans="22:30">
      <c r="V143" s="87"/>
      <c r="W143" s="211"/>
      <c r="X143" s="212"/>
      <c r="Y143" s="147"/>
      <c r="Z143" s="147"/>
      <c r="AA143" s="153"/>
      <c r="AB143" s="153"/>
      <c r="AC143" s="146"/>
      <c r="AD143" s="146"/>
    </row>
  </sheetData>
  <mergeCells count="101">
    <mergeCell ref="W137:X137"/>
    <mergeCell ref="Y140:Z140"/>
    <mergeCell ref="W143:X143"/>
    <mergeCell ref="Y75:Z75"/>
    <mergeCell ref="V122:W122"/>
    <mergeCell ref="V123:W123"/>
    <mergeCell ref="W131:X131"/>
    <mergeCell ref="V134:W134"/>
    <mergeCell ref="X134:Y134"/>
    <mergeCell ref="V111:W111"/>
    <mergeCell ref="X111:Y111"/>
    <mergeCell ref="AA134:AB134"/>
    <mergeCell ref="V135:W135"/>
    <mergeCell ref="X135:Y135"/>
    <mergeCell ref="AA135:AB135"/>
    <mergeCell ref="Z122:AA122"/>
    <mergeCell ref="AC122:AD122"/>
    <mergeCell ref="Z123:AA123"/>
    <mergeCell ref="AC123:AD123"/>
    <mergeCell ref="W125:X125"/>
    <mergeCell ref="Y128:Z128"/>
    <mergeCell ref="AA111:AB111"/>
    <mergeCell ref="W113:X113"/>
    <mergeCell ref="Y116:Z116"/>
    <mergeCell ref="W119:X119"/>
    <mergeCell ref="W101:X101"/>
    <mergeCell ref="Y104:Z104"/>
    <mergeCell ref="W107:X107"/>
    <mergeCell ref="V110:W110"/>
    <mergeCell ref="X110:Y110"/>
    <mergeCell ref="AA110:AB110"/>
    <mergeCell ref="AD49:AE49"/>
    <mergeCell ref="AA50:AB50"/>
    <mergeCell ref="AD50:AE50"/>
    <mergeCell ref="U62:V62"/>
    <mergeCell ref="U63:V63"/>
    <mergeCell ref="Z99:AB99"/>
    <mergeCell ref="Z14:AA14"/>
    <mergeCell ref="V16:W16"/>
    <mergeCell ref="X19:Y19"/>
    <mergeCell ref="U37:V37"/>
    <mergeCell ref="U38:V38"/>
    <mergeCell ref="AA49:AB49"/>
    <mergeCell ref="U87:V87"/>
    <mergeCell ref="W87:X87"/>
    <mergeCell ref="Z87:AA87"/>
    <mergeCell ref="V89:W89"/>
    <mergeCell ref="X92:Y92"/>
    <mergeCell ref="V95:W95"/>
    <mergeCell ref="V77:W77"/>
    <mergeCell ref="X80:Y80"/>
    <mergeCell ref="V83:W83"/>
    <mergeCell ref="U86:V86"/>
    <mergeCell ref="W86:X86"/>
    <mergeCell ref="Z86:AA86"/>
    <mergeCell ref="X68:Y68"/>
    <mergeCell ref="V71:W71"/>
    <mergeCell ref="Y74:Z74"/>
    <mergeCell ref="AB74:AC74"/>
    <mergeCell ref="V59:W59"/>
    <mergeCell ref="W62:X62"/>
    <mergeCell ref="Z62:AA62"/>
    <mergeCell ref="W63:X63"/>
    <mergeCell ref="Z63:AA63"/>
    <mergeCell ref="V65:W65"/>
    <mergeCell ref="AB25:AC25"/>
    <mergeCell ref="U26:V26"/>
    <mergeCell ref="Y26:Z26"/>
    <mergeCell ref="V40:W40"/>
    <mergeCell ref="X43:Y43"/>
    <mergeCell ref="V46:W46"/>
    <mergeCell ref="V53:W53"/>
    <mergeCell ref="X56:Y56"/>
    <mergeCell ref="V28:W28"/>
    <mergeCell ref="X31:Y31"/>
    <mergeCell ref="V34:W34"/>
    <mergeCell ref="W37:X37"/>
    <mergeCell ref="B1:D1"/>
    <mergeCell ref="B3:D3"/>
    <mergeCell ref="E3:G3"/>
    <mergeCell ref="H3:J3"/>
    <mergeCell ref="M3:O3"/>
    <mergeCell ref="Z37:AA37"/>
    <mergeCell ref="W38:X38"/>
    <mergeCell ref="Z38:AA38"/>
    <mergeCell ref="V22:W22"/>
    <mergeCell ref="U25:V25"/>
    <mergeCell ref="Y25:Z25"/>
    <mergeCell ref="M26:O26"/>
    <mergeCell ref="Y3:AA3"/>
    <mergeCell ref="V4:W4"/>
    <mergeCell ref="X7:Y7"/>
    <mergeCell ref="V10:W10"/>
    <mergeCell ref="U13:V13"/>
    <mergeCell ref="W13:X13"/>
    <mergeCell ref="Z13:AA13"/>
    <mergeCell ref="U14:V14"/>
    <mergeCell ref="W14:X14"/>
    <mergeCell ref="M14:O14"/>
    <mergeCell ref="M15:O15"/>
    <mergeCell ref="M4:O4"/>
  </mergeCells>
  <conditionalFormatting sqref="V4 V10 V16 V22">
    <cfRule type="expression" dxfId="407" priority="35" stopIfTrue="1">
      <formula>OR(AND(V4&lt;&gt;"Bye",V5="Bye"),W4=$G$5)</formula>
    </cfRule>
    <cfRule type="expression" dxfId="406" priority="36" stopIfTrue="1">
      <formula>W5=$G$5</formula>
    </cfRule>
  </conditionalFormatting>
  <conditionalFormatting sqref="V5 V11 V17">
    <cfRule type="expression" dxfId="405" priority="33" stopIfTrue="1">
      <formula>OR(AND(V5&lt;&gt;"Bye",V4="Bye"),W5=$G$5)</formula>
    </cfRule>
    <cfRule type="expression" dxfId="404" priority="34" stopIfTrue="1">
      <formula>W4=$G$5</formula>
    </cfRule>
  </conditionalFormatting>
  <conditionalFormatting sqref="V40 V46">
    <cfRule type="expression" dxfId="403" priority="31" stopIfTrue="1">
      <formula>OR(AND(V40&lt;&gt;"Bye",V41="Bye"),W40=$G$5)</formula>
    </cfRule>
    <cfRule type="expression" dxfId="402" priority="32" stopIfTrue="1">
      <formula>W41=$G$5</formula>
    </cfRule>
  </conditionalFormatting>
  <conditionalFormatting sqref="V29 V35 V41">
    <cfRule type="expression" dxfId="401" priority="29" stopIfTrue="1">
      <formula>OR(AND(V29&lt;&gt;"Bye",V28="Bye"),W29=$G$5)</formula>
    </cfRule>
    <cfRule type="expression" dxfId="400" priority="30" stopIfTrue="1">
      <formula>W28=$G$5</formula>
    </cfRule>
  </conditionalFormatting>
  <conditionalFormatting sqref="V53 V59 V65 V71">
    <cfRule type="expression" dxfId="399" priority="27" stopIfTrue="1">
      <formula>OR(AND(V53&lt;&gt;"Bye",V54="Bye"),W53=$G$5)</formula>
    </cfRule>
    <cfRule type="expression" dxfId="398" priority="28" stopIfTrue="1">
      <formula>W54=$G$5</formula>
    </cfRule>
  </conditionalFormatting>
  <conditionalFormatting sqref="V54 V60 V66">
    <cfRule type="expression" dxfId="397" priority="25" stopIfTrue="1">
      <formula>OR(AND(V54&lt;&gt;"Bye",V53="Bye"),W54=$G$5)</formula>
    </cfRule>
    <cfRule type="expression" dxfId="396" priority="26" stopIfTrue="1">
      <formula>W53=$G$5</formula>
    </cfRule>
  </conditionalFormatting>
  <conditionalFormatting sqref="V77 V83 V89 V95">
    <cfRule type="expression" dxfId="395" priority="23" stopIfTrue="1">
      <formula>OR(AND(V77&lt;&gt;"Bye",V78="Bye"),W77=$G$5)</formula>
    </cfRule>
    <cfRule type="expression" dxfId="394" priority="24" stopIfTrue="1">
      <formula>W78=$G$5</formula>
    </cfRule>
  </conditionalFormatting>
  <conditionalFormatting sqref="V78 V84 V90">
    <cfRule type="expression" dxfId="393" priority="21" stopIfTrue="1">
      <formula>OR(AND(V78&lt;&gt;"Bye",V77="Bye"),W78=$G$5)</formula>
    </cfRule>
    <cfRule type="expression" dxfId="392" priority="22" stopIfTrue="1">
      <formula>W77=$G$5</formula>
    </cfRule>
  </conditionalFormatting>
  <conditionalFormatting sqref="V34">
    <cfRule type="expression" dxfId="391" priority="19" stopIfTrue="1">
      <formula>OR(AND(V34&lt;&gt;"Bye",V35="Bye"),W34=$G$5)</formula>
    </cfRule>
    <cfRule type="expression" dxfId="390" priority="20" stopIfTrue="1">
      <formula>W35=$G$5</formula>
    </cfRule>
  </conditionalFormatting>
  <conditionalFormatting sqref="V28">
    <cfRule type="expression" dxfId="389" priority="17" stopIfTrue="1">
      <formula>OR(AND(V28&lt;&gt;"Bye",V29="Bye"),W28=$G$5)</formula>
    </cfRule>
    <cfRule type="expression" dxfId="388" priority="18" stopIfTrue="1">
      <formula>W29=$G$5</formula>
    </cfRule>
  </conditionalFormatting>
  <conditionalFormatting sqref="W101 W107 W113 W119">
    <cfRule type="expression" dxfId="387" priority="15" stopIfTrue="1">
      <formula>OR(AND(W101&lt;&gt;"Bye",W102="Bye"),X101=$G$5)</formula>
    </cfRule>
    <cfRule type="expression" dxfId="386" priority="16" stopIfTrue="1">
      <formula>X102=$G$5</formula>
    </cfRule>
  </conditionalFormatting>
  <conditionalFormatting sqref="W102 W108 W114">
    <cfRule type="expression" dxfId="385" priority="13" stopIfTrue="1">
      <formula>OR(AND(W102&lt;&gt;"Bye",W101="Bye"),X102=$G$5)</formula>
    </cfRule>
    <cfRule type="expression" dxfId="384" priority="14" stopIfTrue="1">
      <formula>X101=$G$5</formula>
    </cfRule>
  </conditionalFormatting>
  <conditionalFormatting sqref="W125 W131 W137 W143">
    <cfRule type="expression" dxfId="383" priority="11" stopIfTrue="1">
      <formula>OR(AND(W125&lt;&gt;"Bye",W126="Bye"),X125=$G$5)</formula>
    </cfRule>
    <cfRule type="expression" dxfId="382" priority="12" stopIfTrue="1">
      <formula>X126=$G$5</formula>
    </cfRule>
  </conditionalFormatting>
  <conditionalFormatting sqref="W126 W132 W138">
    <cfRule type="expression" dxfId="381" priority="9" stopIfTrue="1">
      <formula>OR(AND(W126&lt;&gt;"Bye",W125="Bye"),X126=$G$5)</formula>
    </cfRule>
    <cfRule type="expression" dxfId="380" priority="10" stopIfTrue="1">
      <formula>X125=$G$5</formula>
    </cfRule>
  </conditionalFormatting>
  <conditionalFormatting sqref="W101 W107 W113 W119">
    <cfRule type="expression" dxfId="379" priority="7" stopIfTrue="1">
      <formula>OR(AND(W101&lt;&gt;"Bye",W102="Bye"),X101=$G$5)</formula>
    </cfRule>
    <cfRule type="expression" dxfId="378" priority="8" stopIfTrue="1">
      <formula>X102=$G$5</formula>
    </cfRule>
  </conditionalFormatting>
  <conditionalFormatting sqref="W102 W108 W114">
    <cfRule type="expression" dxfId="377" priority="5" stopIfTrue="1">
      <formula>OR(AND(W102&lt;&gt;"Bye",W101="Bye"),X102=$G$5)</formula>
    </cfRule>
    <cfRule type="expression" dxfId="376" priority="6" stopIfTrue="1">
      <formula>X101=$G$5</formula>
    </cfRule>
  </conditionalFormatting>
  <conditionalFormatting sqref="W125 W131 W137 W143">
    <cfRule type="expression" dxfId="375" priority="3" stopIfTrue="1">
      <formula>OR(AND(W125&lt;&gt;"Bye",W126="Bye"),X125=$G$5)</formula>
    </cfRule>
    <cfRule type="expression" dxfId="374" priority="4" stopIfTrue="1">
      <formula>X126=$G$5</formula>
    </cfRule>
  </conditionalFormatting>
  <conditionalFormatting sqref="W126 W132 W138">
    <cfRule type="expression" dxfId="373" priority="1" stopIfTrue="1">
      <formula>OR(AND(W126&lt;&gt;"Bye",W125="Bye"),X126=$G$5)</formula>
    </cfRule>
    <cfRule type="expression" dxfId="372" priority="2" stopIfTrue="1">
      <formula>X125=$G$5</formula>
    </cfRule>
  </conditionalFormatting>
  <pageMargins left="0.70866141732283472" right="0.70866141732283472" top="0.78740157480314965" bottom="0.78740157480314965" header="0.31496062992125984" footer="0.31496062992125984"/>
  <pageSetup scale="9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43"/>
  <sheetViews>
    <sheetView workbookViewId="0">
      <selection activeCell="S67" sqref="S67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31" ht="21">
      <c r="A1" s="138"/>
      <c r="B1" s="185" t="s">
        <v>246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31">
      <c r="A2" s="87"/>
      <c r="B2" s="44"/>
      <c r="C2" s="87"/>
      <c r="D2" s="44"/>
      <c r="E2" s="136"/>
      <c r="F2" s="136"/>
      <c r="G2" s="136"/>
      <c r="H2" s="136"/>
      <c r="I2" s="136"/>
      <c r="J2" s="136"/>
      <c r="K2" s="54"/>
      <c r="L2" s="55"/>
      <c r="M2" s="136"/>
      <c r="N2" s="136"/>
      <c r="O2" s="136"/>
      <c r="P2" s="136"/>
      <c r="Q2" s="136"/>
      <c r="R2" s="136"/>
      <c r="S2" s="136"/>
    </row>
    <row r="3" spans="1:31">
      <c r="A3" s="87"/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136"/>
      <c r="Q3" s="136"/>
      <c r="R3" s="136"/>
      <c r="S3" s="136"/>
      <c r="U3" s="163"/>
      <c r="V3" s="164"/>
      <c r="W3" s="164"/>
      <c r="X3" s="164"/>
      <c r="Y3" s="217" t="s">
        <v>247</v>
      </c>
      <c r="Z3" s="217"/>
      <c r="AA3" s="217"/>
      <c r="AB3" s="164"/>
      <c r="AC3" s="164"/>
      <c r="AD3" s="164"/>
      <c r="AE3" s="164"/>
    </row>
    <row r="4" spans="1:31">
      <c r="A4" s="89" t="s">
        <v>0</v>
      </c>
      <c r="B4" s="46" t="s">
        <v>1</v>
      </c>
      <c r="C4" s="89" t="s">
        <v>3</v>
      </c>
      <c r="D4" s="46" t="s">
        <v>2</v>
      </c>
      <c r="E4" s="137" t="s">
        <v>1</v>
      </c>
      <c r="F4" s="137" t="s">
        <v>5</v>
      </c>
      <c r="G4" s="137" t="s">
        <v>2</v>
      </c>
      <c r="H4" s="137" t="s">
        <v>1</v>
      </c>
      <c r="I4" s="137" t="s">
        <v>5</v>
      </c>
      <c r="J4" s="137" t="s">
        <v>2</v>
      </c>
      <c r="K4" s="54"/>
      <c r="L4" s="137" t="s">
        <v>9</v>
      </c>
      <c r="M4" s="194" t="s">
        <v>10</v>
      </c>
      <c r="N4" s="194"/>
      <c r="O4" s="194"/>
      <c r="P4" s="56" t="s">
        <v>11</v>
      </c>
      <c r="Q4" s="137" t="s">
        <v>12</v>
      </c>
      <c r="R4" s="137" t="s">
        <v>13</v>
      </c>
      <c r="S4" s="137" t="s">
        <v>0</v>
      </c>
      <c r="U4" s="162"/>
      <c r="V4" s="211"/>
      <c r="W4" s="211"/>
      <c r="X4" s="148"/>
      <c r="Y4" s="148"/>
      <c r="Z4" s="165"/>
      <c r="AA4" s="165"/>
      <c r="AB4" s="164"/>
      <c r="AC4" s="164"/>
      <c r="AD4" s="164"/>
      <c r="AE4" s="164"/>
    </row>
    <row r="5" spans="1:31">
      <c r="A5" s="87">
        <v>8</v>
      </c>
      <c r="B5" s="46" t="str">
        <f>L5</f>
        <v>Petr Hnilica</v>
      </c>
      <c r="C5" s="89" t="s">
        <v>3</v>
      </c>
      <c r="D5" s="46" t="str">
        <f>L9</f>
        <v>Daniel Nyč</v>
      </c>
      <c r="E5" s="137">
        <v>2</v>
      </c>
      <c r="F5" s="137" t="s">
        <v>5</v>
      </c>
      <c r="G5" s="143">
        <v>0</v>
      </c>
      <c r="H5" s="137">
        <v>22</v>
      </c>
      <c r="I5" s="137" t="s">
        <v>5</v>
      </c>
      <c r="J5" s="137">
        <v>6</v>
      </c>
      <c r="K5" s="44"/>
      <c r="L5" s="104" t="s">
        <v>118</v>
      </c>
      <c r="M5" s="89">
        <f>SUM(H5,H8,H10,H13)</f>
        <v>88</v>
      </c>
      <c r="N5" s="87" t="s">
        <v>5</v>
      </c>
      <c r="O5" s="89">
        <f>SUM(J5,J8,J10,J13)</f>
        <v>24</v>
      </c>
      <c r="P5" s="89">
        <f>M5-O5</f>
        <v>64</v>
      </c>
      <c r="Q5" s="89">
        <f>SUM(E5,E8,E10,E13)</f>
        <v>8</v>
      </c>
      <c r="R5" s="89">
        <f>Q5+(P5/100)</f>
        <v>8.64</v>
      </c>
      <c r="S5" s="89">
        <f>RANK(R5,$R$5:$R$9,0)</f>
        <v>1</v>
      </c>
      <c r="U5" s="163"/>
      <c r="V5" s="148"/>
      <c r="W5" s="166"/>
      <c r="X5" s="148"/>
      <c r="Y5" s="148"/>
      <c r="Z5" s="165"/>
      <c r="AA5" s="165"/>
      <c r="AB5" s="164"/>
      <c r="AC5" s="164"/>
      <c r="AD5" s="164"/>
      <c r="AE5" s="164"/>
    </row>
    <row r="6" spans="1:31">
      <c r="A6" s="87">
        <v>9</v>
      </c>
      <c r="B6" s="46" t="str">
        <f>L6</f>
        <v>Milan Kovář</v>
      </c>
      <c r="C6" s="89" t="s">
        <v>3</v>
      </c>
      <c r="D6" s="46" t="str">
        <f>L8</f>
        <v>Petr Nekvinda</v>
      </c>
      <c r="E6" s="137">
        <v>1</v>
      </c>
      <c r="F6" s="137" t="s">
        <v>5</v>
      </c>
      <c r="G6" s="137">
        <v>1</v>
      </c>
      <c r="H6" s="137">
        <v>21</v>
      </c>
      <c r="I6" s="137" t="s">
        <v>5</v>
      </c>
      <c r="J6" s="137">
        <v>18</v>
      </c>
      <c r="K6" s="44"/>
      <c r="L6" s="62" t="s">
        <v>127</v>
      </c>
      <c r="M6" s="89">
        <f>SUM(H6,H9,H11,J13)</f>
        <v>75</v>
      </c>
      <c r="N6" s="89" t="s">
        <v>5</v>
      </c>
      <c r="O6" s="89">
        <f>SUM(J6,J9,H13,J11)</f>
        <v>51</v>
      </c>
      <c r="P6" s="89">
        <f t="shared" ref="P6:P9" si="0">M6-O6</f>
        <v>24</v>
      </c>
      <c r="Q6" s="89">
        <f>SUM(E6,E9,E11,G13)</f>
        <v>5</v>
      </c>
      <c r="R6" s="89">
        <f t="shared" ref="R6:R9" si="1">Q6+(P6/100)</f>
        <v>5.24</v>
      </c>
      <c r="S6" s="89">
        <f t="shared" ref="S6:S9" si="2">RANK(R6,$R$5:$R$9,0)</f>
        <v>2</v>
      </c>
      <c r="U6" s="163"/>
      <c r="V6" s="148"/>
      <c r="W6" s="167"/>
      <c r="X6" s="148"/>
      <c r="Y6" s="148"/>
      <c r="Z6" s="165"/>
      <c r="AA6" s="165"/>
      <c r="AB6" s="164"/>
      <c r="AC6" s="164"/>
      <c r="AD6" s="164"/>
      <c r="AE6" s="164"/>
    </row>
    <row r="7" spans="1:31">
      <c r="A7" s="87">
        <v>49</v>
      </c>
      <c r="B7" s="46" t="str">
        <f>L7</f>
        <v>Josef Křístek</v>
      </c>
      <c r="C7" s="89" t="s">
        <v>3</v>
      </c>
      <c r="D7" s="46" t="str">
        <f>L9</f>
        <v>Daniel Nyč</v>
      </c>
      <c r="E7" s="137">
        <v>0</v>
      </c>
      <c r="F7" s="137" t="s">
        <v>5</v>
      </c>
      <c r="G7" s="137">
        <v>2</v>
      </c>
      <c r="H7" s="137">
        <v>16</v>
      </c>
      <c r="I7" s="137" t="s">
        <v>5</v>
      </c>
      <c r="J7" s="137">
        <v>22</v>
      </c>
      <c r="K7" s="44"/>
      <c r="L7" s="26" t="s">
        <v>252</v>
      </c>
      <c r="M7" s="89">
        <f>SUM(H14,H7,J10,J11)</f>
        <v>26</v>
      </c>
      <c r="N7" s="89" t="s">
        <v>5</v>
      </c>
      <c r="O7" s="89">
        <f>SUM(J7,J14,H11,H10)</f>
        <v>88</v>
      </c>
      <c r="P7" s="89">
        <f t="shared" si="0"/>
        <v>-62</v>
      </c>
      <c r="Q7" s="89">
        <f>SUM(E7,E14,G11,G10)</f>
        <v>0</v>
      </c>
      <c r="R7" s="89">
        <f t="shared" si="1"/>
        <v>-0.62</v>
      </c>
      <c r="S7" s="89">
        <f t="shared" si="2"/>
        <v>5</v>
      </c>
      <c r="U7" s="163"/>
      <c r="V7" s="148"/>
      <c r="W7" s="163" t="s">
        <v>16</v>
      </c>
      <c r="X7" s="214" t="str">
        <f>L5</f>
        <v>Petr Hnilica</v>
      </c>
      <c r="Y7" s="211"/>
      <c r="Z7" s="165"/>
      <c r="AA7" s="165"/>
      <c r="AB7" s="164"/>
      <c r="AC7" s="164"/>
      <c r="AD7" s="164"/>
      <c r="AE7" s="164"/>
    </row>
    <row r="8" spans="1:31">
      <c r="A8" s="87">
        <v>50</v>
      </c>
      <c r="B8" s="46" t="str">
        <f>L5</f>
        <v>Petr Hnilica</v>
      </c>
      <c r="C8" s="89" t="s">
        <v>3</v>
      </c>
      <c r="D8" s="46" t="str">
        <f>L8</f>
        <v>Petr Nekvinda</v>
      </c>
      <c r="E8" s="137">
        <v>2</v>
      </c>
      <c r="F8" s="137" t="s">
        <v>5</v>
      </c>
      <c r="G8" s="137">
        <v>0</v>
      </c>
      <c r="H8" s="137">
        <v>22</v>
      </c>
      <c r="I8" s="137" t="s">
        <v>5</v>
      </c>
      <c r="J8" s="137">
        <v>8</v>
      </c>
      <c r="K8" s="44"/>
      <c r="L8" s="62" t="s">
        <v>254</v>
      </c>
      <c r="M8" s="89">
        <f>SUM(H12,J6,J8,J14)</f>
        <v>70</v>
      </c>
      <c r="N8" s="89" t="s">
        <v>5</v>
      </c>
      <c r="O8" s="89">
        <f>SUM(H6,H8,H14,J12)</f>
        <v>56</v>
      </c>
      <c r="P8" s="89">
        <f t="shared" si="0"/>
        <v>14</v>
      </c>
      <c r="Q8" s="89">
        <f>SUM(E12,G6,G8,G14)</f>
        <v>5</v>
      </c>
      <c r="R8" s="89">
        <f t="shared" si="1"/>
        <v>5.14</v>
      </c>
      <c r="S8" s="89">
        <f t="shared" si="2"/>
        <v>3</v>
      </c>
      <c r="U8" s="163"/>
      <c r="V8" s="148"/>
      <c r="W8" s="167"/>
      <c r="X8" s="148"/>
      <c r="Y8" s="166"/>
      <c r="Z8" s="165"/>
      <c r="AA8" s="165"/>
      <c r="AB8" s="164"/>
      <c r="AC8" s="164"/>
      <c r="AD8" s="164"/>
      <c r="AE8" s="164"/>
    </row>
    <row r="9" spans="1:31">
      <c r="A9" s="87">
        <v>113</v>
      </c>
      <c r="B9" s="46" t="str">
        <f>L6</f>
        <v>Milan Kovář</v>
      </c>
      <c r="C9" s="89" t="s">
        <v>3</v>
      </c>
      <c r="D9" s="46" t="str">
        <f>L9</f>
        <v>Daniel Nyč</v>
      </c>
      <c r="E9" s="137">
        <v>2</v>
      </c>
      <c r="F9" s="137" t="s">
        <v>5</v>
      </c>
      <c r="G9" s="137">
        <v>0</v>
      </c>
      <c r="H9" s="137">
        <v>22</v>
      </c>
      <c r="I9" s="137" t="s">
        <v>5</v>
      </c>
      <c r="J9" s="137">
        <v>7</v>
      </c>
      <c r="K9" s="44"/>
      <c r="L9" s="62" t="s">
        <v>255</v>
      </c>
      <c r="M9" s="89">
        <f>SUM(J5,J7,J9,J12)</f>
        <v>42</v>
      </c>
      <c r="N9" s="89" t="s">
        <v>5</v>
      </c>
      <c r="O9" s="89">
        <f>SUM(H5,H7,H9,H12)</f>
        <v>82</v>
      </c>
      <c r="P9" s="89">
        <f t="shared" si="0"/>
        <v>-40</v>
      </c>
      <c r="Q9" s="89">
        <f>SUM(G5,G7,G9,G12)</f>
        <v>2</v>
      </c>
      <c r="R9" s="89">
        <f t="shared" si="1"/>
        <v>1.6</v>
      </c>
      <c r="S9" s="89">
        <f t="shared" si="2"/>
        <v>4</v>
      </c>
      <c r="U9" s="163"/>
      <c r="V9" s="148"/>
      <c r="W9" s="167"/>
      <c r="X9" s="148"/>
      <c r="Y9" s="167"/>
      <c r="Z9" s="165"/>
      <c r="AA9" s="165"/>
      <c r="AB9" s="164"/>
      <c r="AC9" s="164"/>
      <c r="AD9" s="164"/>
      <c r="AE9" s="164"/>
    </row>
    <row r="10" spans="1:31">
      <c r="A10" s="87">
        <v>114</v>
      </c>
      <c r="B10" s="46" t="str">
        <f>L5</f>
        <v>Petr Hnilica</v>
      </c>
      <c r="C10" s="89" t="s">
        <v>3</v>
      </c>
      <c r="D10" s="46" t="str">
        <f>L7</f>
        <v>Josef Křístek</v>
      </c>
      <c r="E10" s="137">
        <v>2</v>
      </c>
      <c r="F10" s="137" t="s">
        <v>5</v>
      </c>
      <c r="G10" s="137">
        <v>0</v>
      </c>
      <c r="H10" s="137">
        <v>22</v>
      </c>
      <c r="I10" s="137" t="s">
        <v>5</v>
      </c>
      <c r="J10" s="137">
        <v>0</v>
      </c>
      <c r="K10" s="44"/>
      <c r="L10" s="45"/>
      <c r="M10" s="4">
        <f>SUM(M5:M9)</f>
        <v>301</v>
      </c>
      <c r="N10" s="3">
        <f>M10-O10</f>
        <v>0</v>
      </c>
      <c r="O10" s="4">
        <f>SUM(O5:O9)</f>
        <v>301</v>
      </c>
      <c r="P10" s="87"/>
      <c r="Q10" s="87"/>
      <c r="R10" s="87"/>
      <c r="S10" s="87"/>
      <c r="U10" s="163"/>
      <c r="V10" s="211"/>
      <c r="W10" s="212"/>
      <c r="X10" s="148"/>
      <c r="Y10" s="167"/>
      <c r="Z10" s="165"/>
      <c r="AA10" s="165"/>
      <c r="AB10" s="164"/>
      <c r="AC10" s="164"/>
      <c r="AD10" s="164"/>
      <c r="AE10" s="164"/>
    </row>
    <row r="11" spans="1:31">
      <c r="A11" s="87">
        <v>174</v>
      </c>
      <c r="B11" s="46" t="str">
        <f>L6</f>
        <v>Milan Kovář</v>
      </c>
      <c r="C11" s="89" t="s">
        <v>3</v>
      </c>
      <c r="D11" s="46" t="str">
        <f>L7</f>
        <v>Josef Křístek</v>
      </c>
      <c r="E11" s="137">
        <v>2</v>
      </c>
      <c r="F11" s="137" t="s">
        <v>5</v>
      </c>
      <c r="G11" s="137">
        <v>0</v>
      </c>
      <c r="H11" s="137">
        <v>22</v>
      </c>
      <c r="I11" s="137" t="s">
        <v>5</v>
      </c>
      <c r="J11" s="137">
        <v>4</v>
      </c>
      <c r="K11" s="44"/>
      <c r="L11" s="45"/>
      <c r="M11" s="87"/>
      <c r="N11" s="87"/>
      <c r="O11" s="87"/>
      <c r="P11" s="87"/>
      <c r="Q11" s="87"/>
      <c r="R11" s="87"/>
      <c r="S11" s="87"/>
      <c r="U11" s="163"/>
      <c r="V11" s="148"/>
      <c r="W11" s="168"/>
      <c r="X11" s="169"/>
      <c r="Y11" s="167"/>
      <c r="Z11" s="165"/>
      <c r="AA11" s="165"/>
      <c r="AB11" s="164"/>
      <c r="AC11" s="164"/>
      <c r="AD11" s="164"/>
      <c r="AE11" s="164"/>
    </row>
    <row r="12" spans="1:31">
      <c r="A12" s="87">
        <v>175</v>
      </c>
      <c r="B12" s="46" t="str">
        <f>L8</f>
        <v>Petr Nekvinda</v>
      </c>
      <c r="C12" s="89" t="s">
        <v>3</v>
      </c>
      <c r="D12" s="46" t="str">
        <f>L9</f>
        <v>Daniel Nyč</v>
      </c>
      <c r="E12" s="137">
        <v>2</v>
      </c>
      <c r="F12" s="137" t="s">
        <v>5</v>
      </c>
      <c r="G12" s="137">
        <v>0</v>
      </c>
      <c r="H12" s="137">
        <v>22</v>
      </c>
      <c r="I12" s="137" t="s">
        <v>5</v>
      </c>
      <c r="J12" s="137">
        <v>7</v>
      </c>
      <c r="K12" s="44"/>
      <c r="L12" s="45"/>
      <c r="M12" s="87"/>
      <c r="N12" s="87"/>
      <c r="O12" s="87"/>
      <c r="P12" s="87"/>
      <c r="Q12" s="87"/>
      <c r="R12" s="87"/>
      <c r="S12" s="87"/>
      <c r="U12" s="163"/>
      <c r="V12" s="148"/>
      <c r="W12" s="169"/>
      <c r="X12" s="169"/>
      <c r="Y12" s="167"/>
      <c r="Z12" s="165"/>
      <c r="AA12" s="165"/>
      <c r="AB12" s="164"/>
      <c r="AC12" s="164"/>
      <c r="AD12" s="164"/>
      <c r="AE12" s="164"/>
    </row>
    <row r="13" spans="1:31">
      <c r="A13" s="87">
        <v>208</v>
      </c>
      <c r="B13" s="46" t="str">
        <f>L5</f>
        <v>Petr Hnilica</v>
      </c>
      <c r="C13" s="89" t="s">
        <v>3</v>
      </c>
      <c r="D13" s="46" t="str">
        <f>L6</f>
        <v>Milan Kovář</v>
      </c>
      <c r="E13" s="137">
        <v>2</v>
      </c>
      <c r="F13" s="137" t="s">
        <v>5</v>
      </c>
      <c r="G13" s="137">
        <v>0</v>
      </c>
      <c r="H13" s="137">
        <v>22</v>
      </c>
      <c r="I13" s="137" t="s">
        <v>5</v>
      </c>
      <c r="J13" s="137">
        <v>10</v>
      </c>
      <c r="K13" s="44"/>
      <c r="L13" s="44"/>
      <c r="M13" s="44"/>
      <c r="N13" s="44"/>
      <c r="O13" s="44"/>
      <c r="P13" s="44"/>
      <c r="Q13" s="44"/>
      <c r="R13" s="44"/>
      <c r="S13" s="44"/>
      <c r="U13" s="213"/>
      <c r="V13" s="213"/>
      <c r="W13" s="215"/>
      <c r="X13" s="215"/>
      <c r="Y13" s="169"/>
      <c r="Z13" s="208" t="str">
        <f>X7</f>
        <v>Petr Hnilica</v>
      </c>
      <c r="AA13" s="218"/>
      <c r="AB13" s="164"/>
      <c r="AC13" s="164"/>
      <c r="AD13" s="164"/>
      <c r="AE13" s="164"/>
    </row>
    <row r="14" spans="1:31">
      <c r="A14" s="87">
        <v>209</v>
      </c>
      <c r="B14" s="46" t="str">
        <f>L7</f>
        <v>Josef Křístek</v>
      </c>
      <c r="C14" s="89" t="s">
        <v>3</v>
      </c>
      <c r="D14" s="46" t="str">
        <f>L8</f>
        <v>Petr Nekvinda</v>
      </c>
      <c r="E14" s="137">
        <v>0</v>
      </c>
      <c r="F14" s="137" t="s">
        <v>5</v>
      </c>
      <c r="G14" s="137">
        <v>2</v>
      </c>
      <c r="H14" s="137">
        <v>6</v>
      </c>
      <c r="I14" s="137" t="s">
        <v>5</v>
      </c>
      <c r="J14" s="137">
        <v>22</v>
      </c>
      <c r="K14" s="44"/>
      <c r="L14" s="33" t="s">
        <v>14</v>
      </c>
      <c r="M14" s="188"/>
      <c r="N14" s="188"/>
      <c r="O14" s="188"/>
      <c r="P14" s="136"/>
      <c r="Q14" s="136"/>
      <c r="R14" s="136"/>
      <c r="S14" s="136"/>
      <c r="U14" s="213"/>
      <c r="V14" s="213"/>
      <c r="W14" s="210"/>
      <c r="X14" s="210"/>
      <c r="Y14" s="167"/>
      <c r="Z14" s="219"/>
      <c r="AA14" s="220"/>
      <c r="AB14" s="164"/>
      <c r="AC14" s="164"/>
      <c r="AD14" s="164"/>
      <c r="AE14" s="164"/>
    </row>
    <row r="15" spans="1:31">
      <c r="A15" s="87"/>
      <c r="B15" s="103"/>
      <c r="C15" s="139"/>
      <c r="D15" s="103"/>
      <c r="E15" s="140"/>
      <c r="F15" s="140"/>
      <c r="G15" s="140"/>
      <c r="H15" s="140"/>
      <c r="I15" s="140"/>
      <c r="J15" s="140"/>
      <c r="K15" s="111"/>
      <c r="L15" s="137" t="s">
        <v>9</v>
      </c>
      <c r="M15" s="194" t="s">
        <v>10</v>
      </c>
      <c r="N15" s="194"/>
      <c r="O15" s="194"/>
      <c r="P15" s="56" t="s">
        <v>11</v>
      </c>
      <c r="Q15" s="137" t="s">
        <v>12</v>
      </c>
      <c r="R15" s="137" t="s">
        <v>13</v>
      </c>
      <c r="S15" s="137" t="s">
        <v>0</v>
      </c>
      <c r="U15" s="163"/>
      <c r="V15" s="148"/>
      <c r="W15" s="148"/>
      <c r="X15" s="148"/>
      <c r="Y15" s="167"/>
      <c r="Z15" s="170"/>
      <c r="AA15" s="171"/>
      <c r="AB15" s="164"/>
      <c r="AC15" s="164"/>
      <c r="AD15" s="164"/>
      <c r="AE15" s="164"/>
    </row>
    <row r="16" spans="1:31">
      <c r="A16" s="87">
        <v>10</v>
      </c>
      <c r="B16" s="46" t="str">
        <f>L16</f>
        <v>Tomáš Bláha</v>
      </c>
      <c r="C16" s="89" t="s">
        <v>3</v>
      </c>
      <c r="D16" s="46" t="str">
        <f>L20</f>
        <v>Ondřej Petruška</v>
      </c>
      <c r="E16" s="137">
        <v>2</v>
      </c>
      <c r="F16" s="137" t="s">
        <v>5</v>
      </c>
      <c r="G16" s="143">
        <v>0</v>
      </c>
      <c r="H16" s="137">
        <v>22</v>
      </c>
      <c r="I16" s="137" t="s">
        <v>5</v>
      </c>
      <c r="J16" s="137">
        <v>11</v>
      </c>
      <c r="K16" s="44"/>
      <c r="L16" s="104" t="s">
        <v>124</v>
      </c>
      <c r="M16" s="89">
        <f>SUM(H16,H19,H21,H24)</f>
        <v>88</v>
      </c>
      <c r="N16" s="87" t="s">
        <v>5</v>
      </c>
      <c r="O16" s="89">
        <f>SUM(J16,J19,J21,J24)</f>
        <v>17</v>
      </c>
      <c r="P16" s="89">
        <f>M16-O16</f>
        <v>71</v>
      </c>
      <c r="Q16" s="89">
        <f>SUM(E16,E19,E21,E24)</f>
        <v>8</v>
      </c>
      <c r="R16" s="89">
        <f>Q16+(P16/100)</f>
        <v>8.7100000000000009</v>
      </c>
      <c r="S16" s="89">
        <f>RANK(R16,$R$16:$R$20,0)</f>
        <v>1</v>
      </c>
      <c r="U16" s="163" t="s">
        <v>23</v>
      </c>
      <c r="V16" s="211" t="str">
        <f>L17</f>
        <v>Max Píša</v>
      </c>
      <c r="W16" s="211"/>
      <c r="X16" s="148"/>
      <c r="Y16" s="167"/>
      <c r="Z16" s="170"/>
      <c r="AA16" s="171"/>
      <c r="AB16" s="164"/>
      <c r="AC16" s="164"/>
      <c r="AD16" s="164"/>
      <c r="AE16" s="164"/>
    </row>
    <row r="17" spans="1:31">
      <c r="A17" s="87">
        <v>11</v>
      </c>
      <c r="B17" s="46" t="str">
        <f>L17</f>
        <v>Max Píša</v>
      </c>
      <c r="C17" s="89" t="s">
        <v>3</v>
      </c>
      <c r="D17" s="46" t="str">
        <f>L19</f>
        <v>bye</v>
      </c>
      <c r="E17" s="137">
        <v>2</v>
      </c>
      <c r="F17" s="137" t="s">
        <v>5</v>
      </c>
      <c r="G17" s="137">
        <v>0</v>
      </c>
      <c r="H17" s="137">
        <v>22</v>
      </c>
      <c r="I17" s="137" t="s">
        <v>5</v>
      </c>
      <c r="J17" s="137">
        <v>0</v>
      </c>
      <c r="K17" s="44"/>
      <c r="L17" s="62" t="s">
        <v>250</v>
      </c>
      <c r="M17" s="89">
        <f>SUM(H17,H20,H22,J24)</f>
        <v>64</v>
      </c>
      <c r="N17" s="89" t="s">
        <v>5</v>
      </c>
      <c r="O17" s="89">
        <f>SUM(J17,J20,H24,J22)</f>
        <v>53</v>
      </c>
      <c r="P17" s="89">
        <f t="shared" ref="P17:P20" si="3">M17-O17</f>
        <v>11</v>
      </c>
      <c r="Q17" s="89">
        <f>SUM(E17,E20,E22,G24)</f>
        <v>4</v>
      </c>
      <c r="R17" s="89">
        <f t="shared" ref="R17:R20" si="4">Q17+(P17/100)</f>
        <v>4.1100000000000003</v>
      </c>
      <c r="S17" s="89">
        <f t="shared" ref="S17:S20" si="5">RANK(R17,$R$16:$R$20,0)</f>
        <v>3</v>
      </c>
      <c r="U17" s="163"/>
      <c r="V17" s="148"/>
      <c r="W17" s="166"/>
      <c r="X17" s="148"/>
      <c r="Y17" s="167"/>
      <c r="Z17" s="170"/>
      <c r="AA17" s="171"/>
      <c r="AB17" s="164"/>
      <c r="AC17" s="164"/>
      <c r="AD17" s="164"/>
      <c r="AE17" s="164"/>
    </row>
    <row r="18" spans="1:31">
      <c r="A18" s="87">
        <v>51</v>
      </c>
      <c r="B18" s="46" t="str">
        <f>L18</f>
        <v>Marek Tuháček</v>
      </c>
      <c r="C18" s="89" t="s">
        <v>3</v>
      </c>
      <c r="D18" s="46" t="str">
        <f>L20</f>
        <v>Ondřej Petruška</v>
      </c>
      <c r="E18" s="137">
        <v>0</v>
      </c>
      <c r="F18" s="137" t="s">
        <v>5</v>
      </c>
      <c r="G18" s="137">
        <v>2</v>
      </c>
      <c r="H18" s="137">
        <v>5</v>
      </c>
      <c r="I18" s="137" t="s">
        <v>5</v>
      </c>
      <c r="J18" s="137">
        <v>22</v>
      </c>
      <c r="K18" s="44"/>
      <c r="L18" s="26" t="s">
        <v>251</v>
      </c>
      <c r="M18" s="89">
        <f>SUM(H25,H18,J21,J22)</f>
        <v>37</v>
      </c>
      <c r="N18" s="89" t="s">
        <v>5</v>
      </c>
      <c r="O18" s="89">
        <f>SUM(J18,J25,H22,H21)</f>
        <v>66</v>
      </c>
      <c r="P18" s="89">
        <f t="shared" si="3"/>
        <v>-29</v>
      </c>
      <c r="Q18" s="89">
        <f>SUM(E18,E25,G22,G21)</f>
        <v>2</v>
      </c>
      <c r="R18" s="89">
        <f t="shared" si="4"/>
        <v>1.71</v>
      </c>
      <c r="S18" s="89">
        <f t="shared" si="5"/>
        <v>4</v>
      </c>
      <c r="U18" s="163"/>
      <c r="V18" s="148"/>
      <c r="W18" s="167"/>
      <c r="X18" s="148"/>
      <c r="Y18" s="167"/>
      <c r="Z18" s="170"/>
      <c r="AA18" s="171"/>
      <c r="AB18" s="164"/>
      <c r="AC18" s="164"/>
      <c r="AD18" s="164"/>
      <c r="AE18" s="164"/>
    </row>
    <row r="19" spans="1:31">
      <c r="A19" s="87">
        <v>52</v>
      </c>
      <c r="B19" s="46" t="str">
        <f>L16</f>
        <v>Tomáš Bláha</v>
      </c>
      <c r="C19" s="89" t="s">
        <v>3</v>
      </c>
      <c r="D19" s="46" t="str">
        <f>L19</f>
        <v>bye</v>
      </c>
      <c r="E19" s="137">
        <v>2</v>
      </c>
      <c r="F19" s="137" t="s">
        <v>5</v>
      </c>
      <c r="G19" s="137">
        <v>0</v>
      </c>
      <c r="H19" s="137">
        <v>22</v>
      </c>
      <c r="I19" s="137" t="s">
        <v>5</v>
      </c>
      <c r="J19" s="137">
        <v>0</v>
      </c>
      <c r="K19" s="44"/>
      <c r="L19" s="62" t="s">
        <v>53</v>
      </c>
      <c r="M19" s="89">
        <f>SUM(H23,J17,J19,J25)</f>
        <v>0</v>
      </c>
      <c r="N19" s="89" t="s">
        <v>5</v>
      </c>
      <c r="O19" s="89">
        <f>SUM(H17,H19,H25,J23)</f>
        <v>88</v>
      </c>
      <c r="P19" s="89">
        <f t="shared" si="3"/>
        <v>-88</v>
      </c>
      <c r="Q19" s="89">
        <f>SUM(E23,G17,G19,G25)</f>
        <v>0</v>
      </c>
      <c r="R19" s="89">
        <f t="shared" si="4"/>
        <v>-0.88</v>
      </c>
      <c r="S19" s="89">
        <f t="shared" si="5"/>
        <v>5</v>
      </c>
      <c r="U19" s="163"/>
      <c r="V19" s="148"/>
      <c r="W19" s="167"/>
      <c r="X19" s="208" t="str">
        <f>V22</f>
        <v>Štěpán Kozelský</v>
      </c>
      <c r="Y19" s="209"/>
      <c r="Z19" s="170"/>
      <c r="AA19" s="171"/>
      <c r="AB19" s="164"/>
      <c r="AC19" s="164"/>
      <c r="AD19" s="164"/>
      <c r="AE19" s="164"/>
    </row>
    <row r="20" spans="1:31">
      <c r="A20" s="87">
        <v>116</v>
      </c>
      <c r="B20" s="46" t="str">
        <f>L17</f>
        <v>Max Píša</v>
      </c>
      <c r="C20" s="89" t="s">
        <v>3</v>
      </c>
      <c r="D20" s="46" t="str">
        <f>L20</f>
        <v>Ondřej Petruška</v>
      </c>
      <c r="E20" s="137">
        <v>0</v>
      </c>
      <c r="F20" s="137" t="s">
        <v>5</v>
      </c>
      <c r="G20" s="137">
        <v>2</v>
      </c>
      <c r="H20" s="137">
        <v>15</v>
      </c>
      <c r="I20" s="137" t="s">
        <v>5</v>
      </c>
      <c r="J20" s="137">
        <v>22</v>
      </c>
      <c r="K20" s="44"/>
      <c r="L20" s="62" t="s">
        <v>133</v>
      </c>
      <c r="M20" s="89">
        <f>SUM(J16,J18,J20,J23)</f>
        <v>77</v>
      </c>
      <c r="N20" s="89" t="s">
        <v>5</v>
      </c>
      <c r="O20" s="89">
        <f>SUM(H16,H18,H20,H23)</f>
        <v>42</v>
      </c>
      <c r="P20" s="89">
        <f t="shared" si="3"/>
        <v>35</v>
      </c>
      <c r="Q20" s="89">
        <f>SUM(G16,G18,G20,G23)</f>
        <v>6</v>
      </c>
      <c r="R20" s="89">
        <f t="shared" si="4"/>
        <v>6.35</v>
      </c>
      <c r="S20" s="89">
        <f t="shared" si="5"/>
        <v>2</v>
      </c>
      <c r="U20" s="163"/>
      <c r="V20" s="148"/>
      <c r="W20" s="167"/>
      <c r="X20" s="148"/>
      <c r="Y20" s="168"/>
      <c r="Z20" s="170"/>
      <c r="AA20" s="171"/>
      <c r="AB20" s="164"/>
      <c r="AC20" s="164"/>
      <c r="AD20" s="164"/>
      <c r="AE20" s="164"/>
    </row>
    <row r="21" spans="1:31">
      <c r="A21" s="87">
        <v>115</v>
      </c>
      <c r="B21" s="46" t="str">
        <f>L16</f>
        <v>Tomáš Bláha</v>
      </c>
      <c r="C21" s="89" t="s">
        <v>3</v>
      </c>
      <c r="D21" s="46" t="str">
        <f>L18</f>
        <v>Marek Tuháček</v>
      </c>
      <c r="E21" s="137">
        <v>2</v>
      </c>
      <c r="F21" s="137" t="s">
        <v>5</v>
      </c>
      <c r="G21" s="137">
        <v>0</v>
      </c>
      <c r="H21" s="137">
        <v>22</v>
      </c>
      <c r="I21" s="137" t="s">
        <v>5</v>
      </c>
      <c r="J21" s="137">
        <v>1</v>
      </c>
      <c r="K21" s="44"/>
      <c r="L21" s="45"/>
      <c r="M21" s="4">
        <f>SUM(M16:M20)</f>
        <v>266</v>
      </c>
      <c r="N21" s="3">
        <f>M21-O21</f>
        <v>0</v>
      </c>
      <c r="O21" s="4">
        <f>SUM(O16:O20)</f>
        <v>266</v>
      </c>
      <c r="P21" s="87"/>
      <c r="Q21" s="87"/>
      <c r="R21" s="87"/>
      <c r="S21" s="87"/>
      <c r="U21" s="163"/>
      <c r="V21" s="148"/>
      <c r="W21" s="167"/>
      <c r="X21" s="148"/>
      <c r="Y21" s="169"/>
      <c r="Z21" s="170"/>
      <c r="AA21" s="171"/>
      <c r="AB21" s="164"/>
      <c r="AC21" s="164"/>
      <c r="AD21" s="164"/>
      <c r="AE21" s="164"/>
    </row>
    <row r="22" spans="1:31">
      <c r="A22" s="87">
        <v>176</v>
      </c>
      <c r="B22" s="46" t="str">
        <f>L17</f>
        <v>Max Píša</v>
      </c>
      <c r="C22" s="89" t="s">
        <v>3</v>
      </c>
      <c r="D22" s="46" t="str">
        <f>L18</f>
        <v>Marek Tuháček</v>
      </c>
      <c r="E22" s="137">
        <v>2</v>
      </c>
      <c r="F22" s="137" t="s">
        <v>5</v>
      </c>
      <c r="G22" s="137">
        <v>0</v>
      </c>
      <c r="H22" s="137">
        <v>22</v>
      </c>
      <c r="I22" s="137" t="s">
        <v>5</v>
      </c>
      <c r="J22" s="137">
        <v>9</v>
      </c>
      <c r="K22" s="44"/>
      <c r="L22" s="45"/>
      <c r="M22" s="87"/>
      <c r="N22" s="87"/>
      <c r="O22" s="87"/>
      <c r="P22" s="87"/>
      <c r="Q22" s="87"/>
      <c r="R22" s="87"/>
      <c r="S22" s="87"/>
      <c r="U22" s="163" t="s">
        <v>33</v>
      </c>
      <c r="V22" s="211" t="str">
        <f>L31</f>
        <v>Štěpán Kozelský</v>
      </c>
      <c r="W22" s="212"/>
      <c r="X22" s="148"/>
      <c r="Y22" s="148"/>
      <c r="Z22" s="170"/>
      <c r="AA22" s="171"/>
      <c r="AB22" s="164"/>
      <c r="AC22" s="164"/>
      <c r="AD22" s="164"/>
      <c r="AE22" s="164"/>
    </row>
    <row r="23" spans="1:31">
      <c r="A23" s="87">
        <v>177</v>
      </c>
      <c r="B23" s="46" t="str">
        <f>L19</f>
        <v>bye</v>
      </c>
      <c r="C23" s="89" t="s">
        <v>3</v>
      </c>
      <c r="D23" s="46" t="str">
        <f>L20</f>
        <v>Ondřej Petruška</v>
      </c>
      <c r="E23" s="137">
        <v>0</v>
      </c>
      <c r="F23" s="137" t="s">
        <v>5</v>
      </c>
      <c r="G23" s="137">
        <v>2</v>
      </c>
      <c r="H23" s="137">
        <v>0</v>
      </c>
      <c r="I23" s="137" t="s">
        <v>5</v>
      </c>
      <c r="J23" s="137">
        <v>22</v>
      </c>
      <c r="K23" s="44"/>
      <c r="L23" s="45"/>
      <c r="M23" s="87"/>
      <c r="N23" s="87"/>
      <c r="O23" s="87"/>
      <c r="P23" s="87"/>
      <c r="Q23" s="87"/>
      <c r="R23" s="87"/>
      <c r="S23" s="87"/>
      <c r="U23" s="163"/>
      <c r="V23" s="164"/>
      <c r="W23" s="164"/>
      <c r="X23" s="164"/>
      <c r="Y23" s="164"/>
      <c r="Z23" s="163"/>
      <c r="AA23" s="160"/>
      <c r="AB23" s="164"/>
      <c r="AC23" s="164"/>
      <c r="AD23" s="164"/>
      <c r="AE23" s="164"/>
    </row>
    <row r="24" spans="1:31">
      <c r="A24" s="87">
        <v>210</v>
      </c>
      <c r="B24" s="46" t="str">
        <f>L16</f>
        <v>Tomáš Bláha</v>
      </c>
      <c r="C24" s="89" t="s">
        <v>3</v>
      </c>
      <c r="D24" s="46" t="str">
        <f>L17</f>
        <v>Max Píša</v>
      </c>
      <c r="E24" s="137">
        <v>2</v>
      </c>
      <c r="F24" s="137" t="s">
        <v>5</v>
      </c>
      <c r="G24" s="137">
        <v>0</v>
      </c>
      <c r="H24" s="137">
        <v>22</v>
      </c>
      <c r="I24" s="137" t="s">
        <v>5</v>
      </c>
      <c r="J24" s="137">
        <v>5</v>
      </c>
      <c r="K24" s="44"/>
      <c r="L24" s="44"/>
      <c r="M24" s="44"/>
      <c r="N24" s="44"/>
      <c r="O24" s="44"/>
      <c r="P24" s="44"/>
      <c r="Q24" s="44"/>
      <c r="R24" s="44"/>
      <c r="S24" s="44"/>
      <c r="U24" s="163"/>
      <c r="V24" s="164"/>
      <c r="W24" s="164"/>
      <c r="X24" s="164"/>
      <c r="Y24" s="164"/>
      <c r="Z24" s="163"/>
      <c r="AA24" s="160"/>
      <c r="AB24" s="164"/>
      <c r="AC24" s="164"/>
      <c r="AD24" s="164"/>
      <c r="AE24" s="164"/>
    </row>
    <row r="25" spans="1:31">
      <c r="A25" s="87">
        <v>211</v>
      </c>
      <c r="B25" s="46" t="str">
        <f>L18</f>
        <v>Marek Tuháček</v>
      </c>
      <c r="C25" s="89" t="s">
        <v>3</v>
      </c>
      <c r="D25" s="46" t="str">
        <f>L19</f>
        <v>bye</v>
      </c>
      <c r="E25" s="137">
        <v>2</v>
      </c>
      <c r="F25" s="137" t="s">
        <v>5</v>
      </c>
      <c r="G25" s="137">
        <v>0</v>
      </c>
      <c r="H25" s="137">
        <v>22</v>
      </c>
      <c r="I25" s="137" t="s">
        <v>5</v>
      </c>
      <c r="J25" s="137">
        <v>0</v>
      </c>
      <c r="K25" s="44"/>
      <c r="L25" s="176" t="s">
        <v>25</v>
      </c>
      <c r="M25" s="44"/>
      <c r="N25" s="44"/>
      <c r="O25" s="44"/>
      <c r="P25" s="44"/>
      <c r="Q25" s="44"/>
      <c r="R25" s="44"/>
      <c r="S25" s="44"/>
      <c r="U25" s="213"/>
      <c r="V25" s="213"/>
      <c r="W25" s="164"/>
      <c r="X25" s="164"/>
      <c r="Y25" s="190" t="str">
        <f>X43</f>
        <v>Sebastian Pinkowicz</v>
      </c>
      <c r="Z25" s="190"/>
      <c r="AA25" s="160"/>
      <c r="AB25" s="189" t="str">
        <f>Z13</f>
        <v>Petr Hnilica</v>
      </c>
      <c r="AC25" s="190"/>
      <c r="AD25" s="164"/>
      <c r="AE25" s="164"/>
    </row>
    <row r="26" spans="1:31">
      <c r="A26" s="87"/>
      <c r="B26" s="103"/>
      <c r="C26" s="139"/>
      <c r="D26" s="103"/>
      <c r="E26" s="140"/>
      <c r="F26" s="140"/>
      <c r="G26" s="140"/>
      <c r="H26" s="140"/>
      <c r="I26" s="140"/>
      <c r="J26" s="140"/>
      <c r="K26" s="111"/>
      <c r="L26" s="137" t="s">
        <v>9</v>
      </c>
      <c r="M26" s="194" t="s">
        <v>10</v>
      </c>
      <c r="N26" s="194"/>
      <c r="O26" s="194"/>
      <c r="P26" s="56" t="s">
        <v>11</v>
      </c>
      <c r="Q26" s="137" t="s">
        <v>12</v>
      </c>
      <c r="R26" s="137" t="s">
        <v>13</v>
      </c>
      <c r="S26" s="137" t="s">
        <v>0</v>
      </c>
      <c r="U26" s="213"/>
      <c r="V26" s="213"/>
      <c r="W26" s="164"/>
      <c r="X26" s="164"/>
      <c r="Y26" s="184" t="s">
        <v>215</v>
      </c>
      <c r="Z26" s="184"/>
      <c r="AA26" s="160"/>
      <c r="AB26" s="164"/>
      <c r="AC26" s="172"/>
      <c r="AD26" s="164"/>
      <c r="AE26" s="164"/>
    </row>
    <row r="27" spans="1:31">
      <c r="A27" s="87">
        <v>12</v>
      </c>
      <c r="B27" s="46" t="str">
        <f>L27</f>
        <v>Sebastian Pinkowicz</v>
      </c>
      <c r="C27" s="89" t="s">
        <v>3</v>
      </c>
      <c r="D27" s="46" t="str">
        <f>L31</f>
        <v>Štěpán Kozelský</v>
      </c>
      <c r="E27" s="137">
        <v>1</v>
      </c>
      <c r="F27" s="137" t="s">
        <v>5</v>
      </c>
      <c r="G27" s="143">
        <v>1</v>
      </c>
      <c r="H27" s="137">
        <v>20</v>
      </c>
      <c r="I27" s="137" t="s">
        <v>5</v>
      </c>
      <c r="J27" s="137">
        <v>20</v>
      </c>
      <c r="K27" s="44"/>
      <c r="L27" s="104" t="s">
        <v>100</v>
      </c>
      <c r="M27" s="89">
        <f>SUM(H27,H30,H32,H35)</f>
        <v>84</v>
      </c>
      <c r="N27" s="87" t="s">
        <v>5</v>
      </c>
      <c r="O27" s="89">
        <f>SUM(J27,J30,J32,J35)</f>
        <v>55</v>
      </c>
      <c r="P27" s="89">
        <f>M27-O27</f>
        <v>29</v>
      </c>
      <c r="Q27" s="89">
        <f>SUM(E27,E30,E32,E35)</f>
        <v>6</v>
      </c>
      <c r="R27" s="89">
        <f>Q27+(P27/100)</f>
        <v>6.29</v>
      </c>
      <c r="S27" s="89">
        <f>RANK(R27,$R$27:$R$31,0)</f>
        <v>2</v>
      </c>
      <c r="U27" s="163"/>
      <c r="V27" s="164"/>
      <c r="W27" s="164"/>
      <c r="X27" s="164"/>
      <c r="Y27" s="164"/>
      <c r="Z27" s="163"/>
      <c r="AA27" s="160"/>
      <c r="AB27" s="164"/>
      <c r="AC27" s="160"/>
      <c r="AD27" s="164"/>
      <c r="AE27" s="164"/>
    </row>
    <row r="28" spans="1:31">
      <c r="A28" s="87">
        <v>13</v>
      </c>
      <c r="B28" s="46" t="str">
        <f>L28</f>
        <v>Tobiáš Lecian</v>
      </c>
      <c r="C28" s="89" t="s">
        <v>3</v>
      </c>
      <c r="D28" s="46" t="str">
        <f>L30</f>
        <v>Matyáš Pecka</v>
      </c>
      <c r="E28" s="137">
        <v>1</v>
      </c>
      <c r="F28" s="137" t="s">
        <v>5</v>
      </c>
      <c r="G28" s="137">
        <v>1</v>
      </c>
      <c r="H28" s="137">
        <v>21</v>
      </c>
      <c r="I28" s="137" t="s">
        <v>5</v>
      </c>
      <c r="J28" s="137">
        <v>15</v>
      </c>
      <c r="K28" s="44"/>
      <c r="L28" s="62" t="s">
        <v>249</v>
      </c>
      <c r="M28" s="89">
        <f>SUM(H28,H31,H33,J35)</f>
        <v>48</v>
      </c>
      <c r="N28" s="89" t="s">
        <v>5</v>
      </c>
      <c r="O28" s="89">
        <f>SUM(J28,J31,H35,J33)</f>
        <v>81</v>
      </c>
      <c r="P28" s="89">
        <f t="shared" ref="P28:P31" si="6">M28-O28</f>
        <v>-33</v>
      </c>
      <c r="Q28" s="89">
        <f>SUM(E28,E31,E33,G35)</f>
        <v>1</v>
      </c>
      <c r="R28" s="89">
        <f t="shared" ref="R28:R31" si="7">Q28+(P28/100)</f>
        <v>0.66999999999999993</v>
      </c>
      <c r="S28" s="89">
        <f t="shared" ref="S28:S31" si="8">RANK(R28,$R$27:$R$31,0)</f>
        <v>5</v>
      </c>
      <c r="U28" s="163"/>
      <c r="V28" s="211"/>
      <c r="W28" s="211"/>
      <c r="X28" s="148"/>
      <c r="Y28" s="148"/>
      <c r="Z28" s="170"/>
      <c r="AA28" s="171"/>
      <c r="AB28" s="164"/>
      <c r="AC28" s="160"/>
      <c r="AD28" s="164"/>
      <c r="AE28" s="164"/>
    </row>
    <row r="29" spans="1:31">
      <c r="A29" s="87">
        <v>53</v>
      </c>
      <c r="B29" s="46" t="str">
        <f>L29</f>
        <v>Adam Král</v>
      </c>
      <c r="C29" s="89" t="s">
        <v>3</v>
      </c>
      <c r="D29" s="46" t="str">
        <f>L31</f>
        <v>Štěpán Kozelský</v>
      </c>
      <c r="E29" s="137">
        <v>2</v>
      </c>
      <c r="F29" s="137" t="s">
        <v>5</v>
      </c>
      <c r="G29" s="137">
        <v>0</v>
      </c>
      <c r="H29" s="137">
        <v>22</v>
      </c>
      <c r="I29" s="137" t="s">
        <v>5</v>
      </c>
      <c r="J29" s="137">
        <v>15</v>
      </c>
      <c r="K29" s="44"/>
      <c r="L29" s="26" t="s">
        <v>122</v>
      </c>
      <c r="M29" s="89">
        <f>SUM(H36,H29,J32,J33)</f>
        <v>81</v>
      </c>
      <c r="N29" s="89" t="s">
        <v>5</v>
      </c>
      <c r="O29" s="89">
        <f>SUM(J29,J36,H33,H32)</f>
        <v>57</v>
      </c>
      <c r="P29" s="89">
        <f t="shared" si="6"/>
        <v>24</v>
      </c>
      <c r="Q29" s="89">
        <f>SUM(E29,E36,G33,G32)</f>
        <v>7</v>
      </c>
      <c r="R29" s="89">
        <f t="shared" si="7"/>
        <v>7.24</v>
      </c>
      <c r="S29" s="89">
        <f t="shared" si="8"/>
        <v>1</v>
      </c>
      <c r="U29" s="163"/>
      <c r="V29" s="148"/>
      <c r="W29" s="166"/>
      <c r="X29" s="148"/>
      <c r="Y29" s="148"/>
      <c r="Z29" s="170"/>
      <c r="AA29" s="171"/>
      <c r="AB29" s="164"/>
      <c r="AC29" s="160"/>
      <c r="AD29" s="164"/>
      <c r="AE29" s="164"/>
    </row>
    <row r="30" spans="1:31">
      <c r="A30" s="87">
        <v>54</v>
      </c>
      <c r="B30" s="46" t="str">
        <f>L27</f>
        <v>Sebastian Pinkowicz</v>
      </c>
      <c r="C30" s="89" t="s">
        <v>3</v>
      </c>
      <c r="D30" s="46" t="str">
        <f>L30</f>
        <v>Matyáš Pecka</v>
      </c>
      <c r="E30" s="137">
        <v>2</v>
      </c>
      <c r="F30" s="137" t="s">
        <v>5</v>
      </c>
      <c r="G30" s="137">
        <v>0</v>
      </c>
      <c r="H30" s="137">
        <v>22</v>
      </c>
      <c r="I30" s="137" t="s">
        <v>5</v>
      </c>
      <c r="J30" s="137">
        <v>12</v>
      </c>
      <c r="K30" s="44"/>
      <c r="L30" s="62" t="s">
        <v>121</v>
      </c>
      <c r="M30" s="89">
        <f>SUM(H34,J28,J30,J36)</f>
        <v>57</v>
      </c>
      <c r="N30" s="89" t="s">
        <v>5</v>
      </c>
      <c r="O30" s="89">
        <f>SUM(H28,H30,H36,J34)</f>
        <v>85</v>
      </c>
      <c r="P30" s="89">
        <f t="shared" si="6"/>
        <v>-28</v>
      </c>
      <c r="Q30" s="89">
        <f>SUM(E34,G28,G30,G36)</f>
        <v>2</v>
      </c>
      <c r="R30" s="89">
        <f t="shared" si="7"/>
        <v>1.72</v>
      </c>
      <c r="S30" s="89">
        <f t="shared" si="8"/>
        <v>4</v>
      </c>
      <c r="U30" s="163"/>
      <c r="V30" s="148"/>
      <c r="W30" s="167"/>
      <c r="X30" s="148"/>
      <c r="Y30" s="148"/>
      <c r="Z30" s="170"/>
      <c r="AA30" s="171"/>
      <c r="AB30" s="164"/>
      <c r="AC30" s="160"/>
      <c r="AD30" s="164"/>
      <c r="AE30" s="164"/>
    </row>
    <row r="31" spans="1:31">
      <c r="A31" s="87">
        <v>116</v>
      </c>
      <c r="B31" s="46" t="str">
        <f>L28</f>
        <v>Tobiáš Lecian</v>
      </c>
      <c r="C31" s="89" t="s">
        <v>3</v>
      </c>
      <c r="D31" s="46" t="str">
        <f>L31</f>
        <v>Štěpán Kozelský</v>
      </c>
      <c r="E31" s="137">
        <v>0</v>
      </c>
      <c r="F31" s="137" t="s">
        <v>5</v>
      </c>
      <c r="G31" s="137">
        <v>2</v>
      </c>
      <c r="H31" s="137">
        <v>7</v>
      </c>
      <c r="I31" s="137" t="s">
        <v>5</v>
      </c>
      <c r="J31" s="137">
        <v>22</v>
      </c>
      <c r="K31" s="44"/>
      <c r="L31" s="62" t="s">
        <v>253</v>
      </c>
      <c r="M31" s="89">
        <f>SUM(J27,J29,J31,J34)</f>
        <v>77</v>
      </c>
      <c r="N31" s="89" t="s">
        <v>5</v>
      </c>
      <c r="O31" s="89">
        <f>SUM(H27,H29,H31,H34)</f>
        <v>69</v>
      </c>
      <c r="P31" s="89">
        <f t="shared" si="6"/>
        <v>8</v>
      </c>
      <c r="Q31" s="89">
        <f>SUM(G27,G29,G31,G34)</f>
        <v>4</v>
      </c>
      <c r="R31" s="89">
        <f t="shared" si="7"/>
        <v>4.08</v>
      </c>
      <c r="S31" s="89">
        <f t="shared" si="8"/>
        <v>3</v>
      </c>
      <c r="U31" s="163"/>
      <c r="V31" s="148"/>
      <c r="W31" s="167" t="s">
        <v>17</v>
      </c>
      <c r="X31" s="214" t="str">
        <f>L20</f>
        <v>Ondřej Petruška</v>
      </c>
      <c r="Y31" s="211"/>
      <c r="Z31" s="170"/>
      <c r="AA31" s="171"/>
      <c r="AB31" s="164"/>
      <c r="AC31" s="160"/>
      <c r="AD31" s="164"/>
      <c r="AE31" s="164"/>
    </row>
    <row r="32" spans="1:31">
      <c r="A32" s="87">
        <v>117</v>
      </c>
      <c r="B32" s="46" t="str">
        <f>L27</f>
        <v>Sebastian Pinkowicz</v>
      </c>
      <c r="C32" s="89" t="s">
        <v>3</v>
      </c>
      <c r="D32" s="46" t="str">
        <f>L29</f>
        <v>Adam Král</v>
      </c>
      <c r="E32" s="137">
        <v>1</v>
      </c>
      <c r="F32" s="137" t="s">
        <v>5</v>
      </c>
      <c r="G32" s="137">
        <v>1</v>
      </c>
      <c r="H32" s="137">
        <v>20</v>
      </c>
      <c r="I32" s="137" t="s">
        <v>5</v>
      </c>
      <c r="J32" s="137">
        <v>15</v>
      </c>
      <c r="K32" s="44"/>
      <c r="L32" s="45"/>
      <c r="M32" s="4">
        <f>SUM(M27:M31)</f>
        <v>347</v>
      </c>
      <c r="N32" s="3">
        <f>M32-O32</f>
        <v>0</v>
      </c>
      <c r="O32" s="4">
        <f>SUM(O27:O31)</f>
        <v>347</v>
      </c>
      <c r="P32" s="87"/>
      <c r="Q32" s="87"/>
      <c r="R32" s="87"/>
      <c r="S32" s="87"/>
      <c r="U32" s="163"/>
      <c r="V32" s="148"/>
      <c r="W32" s="167"/>
      <c r="X32" s="148"/>
      <c r="Y32" s="166"/>
      <c r="Z32" s="170"/>
      <c r="AA32" s="171"/>
      <c r="AB32" s="164"/>
      <c r="AC32" s="160"/>
      <c r="AD32" s="164"/>
      <c r="AE32" s="164"/>
    </row>
    <row r="33" spans="1:31">
      <c r="A33" s="87">
        <v>178</v>
      </c>
      <c r="B33" s="46" t="str">
        <f>L28</f>
        <v>Tobiáš Lecian</v>
      </c>
      <c r="C33" s="89" t="s">
        <v>3</v>
      </c>
      <c r="D33" s="46" t="str">
        <f>L29</f>
        <v>Adam Král</v>
      </c>
      <c r="E33" s="137">
        <v>0</v>
      </c>
      <c r="F33" s="137" t="s">
        <v>5</v>
      </c>
      <c r="G33" s="137">
        <v>2</v>
      </c>
      <c r="H33" s="137">
        <v>12</v>
      </c>
      <c r="I33" s="137" t="s">
        <v>5</v>
      </c>
      <c r="J33" s="137">
        <v>22</v>
      </c>
      <c r="K33" s="44"/>
      <c r="L33" s="45"/>
      <c r="M33" s="87"/>
      <c r="N33" s="87"/>
      <c r="O33" s="87"/>
      <c r="P33" s="87"/>
      <c r="Q33" s="87"/>
      <c r="R33" s="87"/>
      <c r="S33" s="87"/>
      <c r="U33" s="163"/>
      <c r="V33" s="148"/>
      <c r="W33" s="167"/>
      <c r="X33" s="148"/>
      <c r="Y33" s="167"/>
      <c r="Z33" s="170"/>
      <c r="AA33" s="171"/>
      <c r="AB33" s="164"/>
      <c r="AC33" s="160"/>
      <c r="AD33" s="164"/>
      <c r="AE33" s="164"/>
    </row>
    <row r="34" spans="1:31">
      <c r="A34" s="87">
        <v>179</v>
      </c>
      <c r="B34" s="46" t="str">
        <f>L30</f>
        <v>Matyáš Pecka</v>
      </c>
      <c r="C34" s="89" t="s">
        <v>3</v>
      </c>
      <c r="D34" s="46" t="str">
        <f>L31</f>
        <v>Štěpán Kozelský</v>
      </c>
      <c r="E34" s="137">
        <v>1</v>
      </c>
      <c r="F34" s="137" t="s">
        <v>5</v>
      </c>
      <c r="G34" s="137">
        <v>1</v>
      </c>
      <c r="H34" s="137">
        <v>20</v>
      </c>
      <c r="I34" s="137" t="s">
        <v>5</v>
      </c>
      <c r="J34" s="137">
        <v>20</v>
      </c>
      <c r="K34" s="44"/>
      <c r="L34" s="45"/>
      <c r="M34" s="87"/>
      <c r="N34" s="87"/>
      <c r="O34" s="87"/>
      <c r="P34" s="87"/>
      <c r="Q34" s="87"/>
      <c r="R34" s="87"/>
      <c r="S34" s="87"/>
      <c r="U34" s="163"/>
      <c r="V34" s="211"/>
      <c r="W34" s="212"/>
      <c r="X34" s="148"/>
      <c r="Y34" s="167"/>
      <c r="Z34" s="170"/>
      <c r="AA34" s="171"/>
      <c r="AB34" s="164"/>
      <c r="AC34" s="160"/>
      <c r="AD34" s="164"/>
      <c r="AE34" s="164"/>
    </row>
    <row r="35" spans="1:31">
      <c r="A35" s="87">
        <v>212</v>
      </c>
      <c r="B35" s="46" t="str">
        <f>L27</f>
        <v>Sebastian Pinkowicz</v>
      </c>
      <c r="C35" s="89" t="s">
        <v>3</v>
      </c>
      <c r="D35" s="46" t="str">
        <f>L28</f>
        <v>Tobiáš Lecian</v>
      </c>
      <c r="E35" s="137">
        <v>2</v>
      </c>
      <c r="F35" s="137" t="s">
        <v>5</v>
      </c>
      <c r="G35" s="137">
        <v>0</v>
      </c>
      <c r="H35" s="137">
        <v>22</v>
      </c>
      <c r="I35" s="137" t="s">
        <v>5</v>
      </c>
      <c r="J35" s="137">
        <v>8</v>
      </c>
      <c r="K35" s="44"/>
      <c r="L35" s="44"/>
      <c r="M35" s="44"/>
      <c r="N35" s="44"/>
      <c r="O35" s="44"/>
      <c r="P35" s="44"/>
      <c r="Q35" s="44"/>
      <c r="R35" s="44"/>
      <c r="S35" s="44"/>
      <c r="U35" s="163"/>
      <c r="V35" s="148"/>
      <c r="W35" s="168"/>
      <c r="X35" s="169"/>
      <c r="Y35" s="167"/>
      <c r="Z35" s="170"/>
      <c r="AA35" s="171"/>
      <c r="AB35" s="164"/>
      <c r="AC35" s="160"/>
      <c r="AD35" s="164"/>
      <c r="AE35" s="164"/>
    </row>
    <row r="36" spans="1:31">
      <c r="A36" s="87">
        <v>213</v>
      </c>
      <c r="B36" s="46" t="str">
        <f>L29</f>
        <v>Adam Král</v>
      </c>
      <c r="C36" s="89" t="s">
        <v>3</v>
      </c>
      <c r="D36" s="46" t="str">
        <f>L30</f>
        <v>Matyáš Pecka</v>
      </c>
      <c r="E36" s="137">
        <v>2</v>
      </c>
      <c r="F36" s="137" t="s">
        <v>5</v>
      </c>
      <c r="G36" s="137">
        <v>0</v>
      </c>
      <c r="H36" s="137">
        <v>22</v>
      </c>
      <c r="I36" s="137" t="s">
        <v>5</v>
      </c>
      <c r="J36" s="137">
        <v>10</v>
      </c>
      <c r="K36" s="44"/>
      <c r="L36" s="44"/>
      <c r="M36" s="44"/>
      <c r="N36" s="44"/>
      <c r="O36" s="44"/>
      <c r="P36" s="44"/>
      <c r="Q36" s="44"/>
      <c r="R36" s="44"/>
      <c r="S36" s="44"/>
      <c r="U36" s="163"/>
      <c r="V36" s="148"/>
      <c r="W36" s="169"/>
      <c r="X36" s="169"/>
      <c r="Y36" s="167"/>
      <c r="Z36" s="170"/>
      <c r="AA36" s="171"/>
      <c r="AB36" s="164"/>
      <c r="AC36" s="160"/>
      <c r="AD36" s="164"/>
      <c r="AE36" s="164"/>
    </row>
    <row r="37" spans="1:31">
      <c r="U37" s="221"/>
      <c r="V37" s="221"/>
      <c r="W37" s="215"/>
      <c r="X37" s="215"/>
      <c r="Y37" s="167"/>
      <c r="Z37" s="208" t="str">
        <f>X31</f>
        <v>Ondřej Petruška</v>
      </c>
      <c r="AA37" s="209"/>
      <c r="AB37" s="164"/>
      <c r="AC37" s="160"/>
      <c r="AD37" s="164"/>
      <c r="AE37" s="164"/>
    </row>
    <row r="38" spans="1:31">
      <c r="U38" s="213"/>
      <c r="V38" s="213"/>
      <c r="W38" s="210"/>
      <c r="X38" s="210"/>
      <c r="Y38" s="167"/>
      <c r="Z38" s="192"/>
      <c r="AA38" s="207"/>
      <c r="AB38" s="164"/>
      <c r="AC38" s="160"/>
      <c r="AD38" s="164"/>
      <c r="AE38" s="164"/>
    </row>
    <row r="39" spans="1:31">
      <c r="U39" s="163"/>
      <c r="V39" s="148"/>
      <c r="W39" s="148"/>
      <c r="X39" s="148"/>
      <c r="Y39" s="167"/>
      <c r="Z39" s="165"/>
      <c r="AA39" s="165"/>
      <c r="AB39" s="164"/>
      <c r="AC39" s="160"/>
      <c r="AD39" s="164"/>
      <c r="AE39" s="164"/>
    </row>
    <row r="40" spans="1:31">
      <c r="U40" s="163"/>
      <c r="V40" s="211"/>
      <c r="W40" s="211"/>
      <c r="X40" s="148"/>
      <c r="Y40" s="167"/>
      <c r="Z40" s="165"/>
      <c r="AA40" s="165"/>
      <c r="AB40" s="164"/>
      <c r="AC40" s="160"/>
      <c r="AD40" s="164"/>
      <c r="AE40" s="164"/>
    </row>
    <row r="41" spans="1:31">
      <c r="U41" s="163"/>
      <c r="V41" s="148"/>
      <c r="W41" s="166"/>
      <c r="X41" s="148"/>
      <c r="Y41" s="167"/>
      <c r="Z41" s="165"/>
      <c r="AA41" s="165"/>
      <c r="AB41" s="164"/>
      <c r="AC41" s="160"/>
      <c r="AD41" s="164"/>
      <c r="AE41" s="164"/>
    </row>
    <row r="42" spans="1:31">
      <c r="U42" s="163"/>
      <c r="V42" s="148"/>
      <c r="W42" s="167"/>
      <c r="X42" s="148"/>
      <c r="Y42" s="167"/>
      <c r="Z42" s="165"/>
      <c r="AA42" s="165"/>
      <c r="AB42" s="164"/>
      <c r="AC42" s="160"/>
      <c r="AD42" s="164"/>
      <c r="AE42" s="164"/>
    </row>
    <row r="43" spans="1:31">
      <c r="U43" s="163"/>
      <c r="V43" s="148"/>
      <c r="W43" s="163" t="s">
        <v>30</v>
      </c>
      <c r="X43" s="208" t="str">
        <f>L27</f>
        <v>Sebastian Pinkowicz</v>
      </c>
      <c r="Y43" s="209"/>
      <c r="Z43" s="165"/>
      <c r="AA43" s="165"/>
      <c r="AB43" s="164"/>
      <c r="AC43" s="160"/>
      <c r="AD43" s="164"/>
      <c r="AE43" s="164"/>
    </row>
    <row r="44" spans="1:31">
      <c r="U44" s="163"/>
      <c r="V44" s="148"/>
      <c r="W44" s="167"/>
      <c r="X44" s="148"/>
      <c r="Y44" s="168"/>
      <c r="Z44" s="165"/>
      <c r="AA44" s="165"/>
      <c r="AB44" s="164"/>
      <c r="AC44" s="160"/>
      <c r="AD44" s="164"/>
      <c r="AE44" s="164"/>
    </row>
    <row r="45" spans="1:31">
      <c r="U45" s="163"/>
      <c r="V45" s="148"/>
      <c r="W45" s="167"/>
      <c r="X45" s="148"/>
      <c r="Y45" s="169"/>
      <c r="Z45" s="165"/>
      <c r="AA45" s="165"/>
      <c r="AB45" s="164"/>
      <c r="AC45" s="160"/>
      <c r="AD45" s="164"/>
      <c r="AE45" s="164"/>
    </row>
    <row r="46" spans="1:31">
      <c r="U46" s="163"/>
      <c r="V46" s="211"/>
      <c r="W46" s="212"/>
      <c r="X46" s="148"/>
      <c r="Y46" s="148"/>
      <c r="Z46" s="165"/>
      <c r="AA46" s="165"/>
      <c r="AB46" s="164"/>
      <c r="AC46" s="160"/>
      <c r="AD46" s="164"/>
      <c r="AE46" s="164"/>
    </row>
    <row r="47" spans="1:31">
      <c r="U47" s="163"/>
      <c r="V47" s="164"/>
      <c r="W47" s="164"/>
      <c r="X47" s="164"/>
      <c r="Y47" s="164"/>
      <c r="Z47" s="164"/>
      <c r="AA47" s="164"/>
      <c r="AB47" s="164"/>
      <c r="AC47" s="160"/>
      <c r="AD47" s="164"/>
      <c r="AE47" s="164"/>
    </row>
    <row r="48" spans="1:31">
      <c r="U48" s="163"/>
      <c r="V48" s="164"/>
      <c r="W48" s="164"/>
      <c r="X48" s="164"/>
      <c r="Y48" s="164"/>
      <c r="Z48" s="164"/>
      <c r="AA48" s="164"/>
      <c r="AB48" s="164"/>
      <c r="AC48" s="160"/>
      <c r="AD48" s="164"/>
      <c r="AE48" s="164"/>
    </row>
    <row r="49" spans="21:31">
      <c r="U49" s="163"/>
      <c r="V49" s="164"/>
      <c r="W49" s="164"/>
      <c r="X49" s="164"/>
      <c r="Y49" s="164"/>
      <c r="Z49" s="164"/>
      <c r="AA49" s="190" t="str">
        <f>Z62</f>
        <v>Adam Král</v>
      </c>
      <c r="AB49" s="190"/>
      <c r="AC49" s="160"/>
      <c r="AD49" s="189" t="str">
        <f>AB25</f>
        <v>Petr Hnilica</v>
      </c>
      <c r="AE49" s="190"/>
    </row>
    <row r="50" spans="21:31">
      <c r="U50" s="163"/>
      <c r="V50" s="164"/>
      <c r="W50" s="164"/>
      <c r="X50" s="164"/>
      <c r="Y50" s="164"/>
      <c r="Z50" s="164"/>
      <c r="AA50" s="184" t="s">
        <v>50</v>
      </c>
      <c r="AB50" s="184"/>
      <c r="AC50" s="160"/>
      <c r="AD50" s="183" t="s">
        <v>140</v>
      </c>
      <c r="AE50" s="184"/>
    </row>
    <row r="51" spans="21:31">
      <c r="U51" s="163"/>
      <c r="V51" s="164"/>
      <c r="W51" s="164"/>
      <c r="X51" s="164"/>
      <c r="Y51" s="164"/>
      <c r="Z51" s="164"/>
      <c r="AA51" s="164"/>
      <c r="AB51" s="164"/>
      <c r="AC51" s="160"/>
      <c r="AD51" s="164"/>
      <c r="AE51" s="164"/>
    </row>
    <row r="52" spans="21:31">
      <c r="U52" s="163"/>
      <c r="V52" s="164"/>
      <c r="W52" s="164"/>
      <c r="X52" s="164"/>
      <c r="Y52" s="164"/>
      <c r="Z52" s="164"/>
      <c r="AA52" s="164"/>
      <c r="AB52" s="164"/>
      <c r="AC52" s="160"/>
      <c r="AD52" s="164"/>
      <c r="AE52" s="164"/>
    </row>
    <row r="53" spans="21:31">
      <c r="U53" s="162"/>
      <c r="V53" s="211"/>
      <c r="W53" s="211"/>
      <c r="X53" s="148"/>
      <c r="Y53" s="148"/>
      <c r="Z53" s="165"/>
      <c r="AA53" s="165"/>
      <c r="AB53" s="164"/>
      <c r="AC53" s="160"/>
      <c r="AD53" s="164"/>
      <c r="AE53" s="164"/>
    </row>
    <row r="54" spans="21:31">
      <c r="U54" s="163"/>
      <c r="V54" s="148"/>
      <c r="W54" s="166"/>
      <c r="X54" s="148"/>
      <c r="Y54" s="148"/>
      <c r="Z54" s="165"/>
      <c r="AA54" s="165"/>
      <c r="AB54" s="164"/>
      <c r="AC54" s="160"/>
      <c r="AD54" s="164"/>
      <c r="AE54" s="164"/>
    </row>
    <row r="55" spans="21:31">
      <c r="U55" s="163"/>
      <c r="V55" s="148"/>
      <c r="W55" s="167"/>
      <c r="X55" s="148"/>
      <c r="Y55" s="148"/>
      <c r="Z55" s="165"/>
      <c r="AA55" s="165"/>
      <c r="AB55" s="164"/>
      <c r="AC55" s="160"/>
      <c r="AD55" s="164"/>
      <c r="AE55" s="164"/>
    </row>
    <row r="56" spans="21:31">
      <c r="U56" s="163"/>
      <c r="V56" s="148"/>
      <c r="W56" s="163" t="s">
        <v>31</v>
      </c>
      <c r="X56" s="214" t="str">
        <f>L29</f>
        <v>Adam Král</v>
      </c>
      <c r="Y56" s="211"/>
      <c r="Z56" s="165"/>
      <c r="AA56" s="165"/>
      <c r="AB56" s="164"/>
      <c r="AC56" s="160"/>
      <c r="AD56" s="164"/>
      <c r="AE56" s="164"/>
    </row>
    <row r="57" spans="21:31">
      <c r="U57" s="163"/>
      <c r="V57" s="148"/>
      <c r="W57" s="167"/>
      <c r="X57" s="148"/>
      <c r="Y57" s="166"/>
      <c r="Z57" s="165"/>
      <c r="AA57" s="165"/>
      <c r="AB57" s="164"/>
      <c r="AC57" s="160"/>
      <c r="AD57" s="164"/>
      <c r="AE57" s="164"/>
    </row>
    <row r="58" spans="21:31">
      <c r="U58" s="163"/>
      <c r="V58" s="148"/>
      <c r="W58" s="167"/>
      <c r="X58" s="148"/>
      <c r="Y58" s="167"/>
      <c r="Z58" s="165"/>
      <c r="AA58" s="165"/>
      <c r="AB58" s="164"/>
      <c r="AC58" s="160"/>
      <c r="AD58" s="164"/>
      <c r="AE58" s="164"/>
    </row>
    <row r="59" spans="21:31">
      <c r="U59" s="163"/>
      <c r="V59" s="211"/>
      <c r="W59" s="212"/>
      <c r="X59" s="148"/>
      <c r="Y59" s="167"/>
      <c r="Z59" s="165"/>
      <c r="AA59" s="165"/>
      <c r="AB59" s="164"/>
      <c r="AC59" s="160"/>
      <c r="AD59" s="164"/>
      <c r="AE59" s="164"/>
    </row>
    <row r="60" spans="21:31">
      <c r="U60" s="163"/>
      <c r="V60" s="148"/>
      <c r="W60" s="168"/>
      <c r="X60" s="169"/>
      <c r="Y60" s="167"/>
      <c r="Z60" s="165"/>
      <c r="AA60" s="165"/>
      <c r="AB60" s="164"/>
      <c r="AC60" s="160"/>
      <c r="AD60" s="164"/>
      <c r="AE60" s="164"/>
    </row>
    <row r="61" spans="21:31">
      <c r="U61" s="163"/>
      <c r="V61" s="148"/>
      <c r="W61" s="169"/>
      <c r="X61" s="169"/>
      <c r="Y61" s="167"/>
      <c r="Z61" s="165"/>
      <c r="AA61" s="165"/>
      <c r="AB61" s="164"/>
      <c r="AC61" s="160"/>
      <c r="AD61" s="164"/>
      <c r="AE61" s="164"/>
    </row>
    <row r="62" spans="21:31">
      <c r="U62" s="215"/>
      <c r="V62" s="215"/>
      <c r="W62" s="215"/>
      <c r="X62" s="215"/>
      <c r="Y62" s="167"/>
      <c r="Z62" s="214" t="str">
        <f>X56</f>
        <v>Adam Král</v>
      </c>
      <c r="AA62" s="211"/>
      <c r="AB62" s="164"/>
      <c r="AC62" s="160"/>
      <c r="AD62" s="164"/>
      <c r="AE62" s="164"/>
    </row>
    <row r="63" spans="21:31">
      <c r="U63" s="213"/>
      <c r="V63" s="213"/>
      <c r="W63" s="210"/>
      <c r="X63" s="210"/>
      <c r="Y63" s="167"/>
      <c r="Z63" s="192"/>
      <c r="AA63" s="193"/>
      <c r="AB63" s="164"/>
      <c r="AC63" s="160"/>
      <c r="AD63" s="164"/>
      <c r="AE63" s="164"/>
    </row>
    <row r="64" spans="21:31">
      <c r="V64" s="148"/>
      <c r="W64" s="148"/>
      <c r="X64" s="148"/>
      <c r="Y64" s="167"/>
      <c r="Z64" s="170"/>
      <c r="AA64" s="171"/>
      <c r="AB64" s="164"/>
      <c r="AC64" s="160"/>
      <c r="AD64" s="164"/>
      <c r="AE64" s="164"/>
    </row>
    <row r="65" spans="21:31">
      <c r="V65" s="211"/>
      <c r="W65" s="211"/>
      <c r="X65" s="148"/>
      <c r="Y65" s="167"/>
      <c r="Z65" s="170"/>
      <c r="AA65" s="171"/>
      <c r="AB65" s="164"/>
      <c r="AC65" s="160"/>
      <c r="AD65" s="164"/>
      <c r="AE65" s="164"/>
    </row>
    <row r="66" spans="21:31">
      <c r="U66" s="163"/>
      <c r="V66" s="148"/>
      <c r="W66" s="166"/>
      <c r="X66" s="148"/>
      <c r="Y66" s="167"/>
      <c r="Z66" s="170"/>
      <c r="AA66" s="171"/>
      <c r="AB66" s="164"/>
      <c r="AC66" s="160"/>
      <c r="AD66" s="164"/>
      <c r="AE66" s="164"/>
    </row>
    <row r="67" spans="21:31">
      <c r="U67" s="163"/>
      <c r="V67" s="148"/>
      <c r="W67" s="167"/>
      <c r="X67" s="148"/>
      <c r="Y67" s="167"/>
      <c r="Z67" s="170"/>
      <c r="AA67" s="171"/>
      <c r="AB67" s="164"/>
      <c r="AC67" s="160"/>
      <c r="AD67" s="164"/>
      <c r="AE67" s="164"/>
    </row>
    <row r="68" spans="21:31">
      <c r="U68" s="163"/>
      <c r="V68" s="148"/>
      <c r="W68" s="167" t="s">
        <v>18</v>
      </c>
      <c r="X68" s="208" t="str">
        <f>L6</f>
        <v>Milan Kovář</v>
      </c>
      <c r="Y68" s="209"/>
      <c r="Z68" s="170"/>
      <c r="AA68" s="171"/>
      <c r="AB68" s="164"/>
      <c r="AC68" s="160"/>
      <c r="AD68" s="164"/>
      <c r="AE68" s="164"/>
    </row>
    <row r="69" spans="21:31">
      <c r="U69" s="163"/>
      <c r="V69" s="148"/>
      <c r="W69" s="167"/>
      <c r="X69" s="148"/>
      <c r="Y69" s="168"/>
      <c r="Z69" s="170"/>
      <c r="AA69" s="171"/>
      <c r="AB69" s="164"/>
      <c r="AC69" s="160"/>
      <c r="AD69" s="164"/>
      <c r="AE69" s="164"/>
    </row>
    <row r="70" spans="21:31">
      <c r="U70" s="163"/>
      <c r="V70" s="148"/>
      <c r="W70" s="167"/>
      <c r="X70" s="148"/>
      <c r="Y70" s="169"/>
      <c r="Z70" s="170"/>
      <c r="AA70" s="171"/>
      <c r="AB70" s="164"/>
      <c r="AC70" s="160"/>
      <c r="AD70" s="164"/>
      <c r="AE70" s="164"/>
    </row>
    <row r="71" spans="21:31">
      <c r="U71" s="163"/>
      <c r="V71" s="211"/>
      <c r="W71" s="212"/>
      <c r="X71" s="148"/>
      <c r="Y71" s="148"/>
      <c r="Z71" s="170"/>
      <c r="AA71" s="171"/>
      <c r="AB71" s="164"/>
      <c r="AC71" s="160"/>
      <c r="AD71" s="164"/>
      <c r="AE71" s="164"/>
    </row>
    <row r="72" spans="21:31">
      <c r="U72" s="163"/>
      <c r="V72" s="164"/>
      <c r="W72" s="164"/>
      <c r="X72" s="164"/>
      <c r="Y72" s="164"/>
      <c r="Z72" s="163"/>
      <c r="AA72" s="160"/>
      <c r="AB72" s="164"/>
      <c r="AC72" s="160"/>
      <c r="AD72" s="164"/>
      <c r="AE72" s="164"/>
    </row>
    <row r="73" spans="21:31">
      <c r="U73" s="163"/>
      <c r="V73" s="164"/>
      <c r="W73" s="164"/>
      <c r="X73" s="164"/>
      <c r="Y73" s="164"/>
      <c r="Z73" s="163"/>
      <c r="AA73" s="160"/>
      <c r="AB73" s="164"/>
      <c r="AC73" s="160"/>
      <c r="AD73" s="164"/>
      <c r="AE73" s="164"/>
    </row>
    <row r="74" spans="21:31">
      <c r="U74" s="163"/>
      <c r="V74" s="164"/>
      <c r="W74" s="164"/>
      <c r="X74" s="164"/>
      <c r="Y74" s="190" t="str">
        <f>X68</f>
        <v>Milan Kovář</v>
      </c>
      <c r="Z74" s="190"/>
      <c r="AA74" s="160"/>
      <c r="AB74" s="189" t="str">
        <f>Z86</f>
        <v>Tomáš Bláha</v>
      </c>
      <c r="AC74" s="216"/>
      <c r="AD74" s="164"/>
      <c r="AE74" s="164"/>
    </row>
    <row r="75" spans="21:31">
      <c r="U75" s="163"/>
      <c r="V75" s="164"/>
      <c r="W75" s="164"/>
      <c r="X75" s="164"/>
      <c r="Y75" s="184" t="s">
        <v>215</v>
      </c>
      <c r="Z75" s="184"/>
      <c r="AA75" s="160"/>
      <c r="AB75" s="164"/>
      <c r="AC75" s="164"/>
      <c r="AD75" s="164"/>
      <c r="AE75" s="164"/>
    </row>
    <row r="76" spans="21:31">
      <c r="U76" s="163"/>
      <c r="V76" s="164"/>
      <c r="W76" s="164"/>
      <c r="X76" s="164"/>
      <c r="Y76" s="164"/>
      <c r="Z76" s="163"/>
      <c r="AA76" s="160"/>
      <c r="AB76" s="164"/>
      <c r="AC76" s="164"/>
      <c r="AD76" s="164"/>
      <c r="AE76" s="164"/>
    </row>
    <row r="77" spans="21:31">
      <c r="U77" s="163"/>
      <c r="V77" s="211"/>
      <c r="W77" s="211"/>
      <c r="X77" s="148"/>
      <c r="Y77" s="148"/>
      <c r="Z77" s="170"/>
      <c r="AA77" s="171"/>
      <c r="AB77" s="164"/>
      <c r="AC77" s="164"/>
      <c r="AD77" s="164"/>
      <c r="AE77" s="164"/>
    </row>
    <row r="78" spans="21:31">
      <c r="U78" s="163"/>
      <c r="V78" s="148"/>
      <c r="W78" s="166"/>
      <c r="X78" s="148"/>
      <c r="Y78" s="148"/>
      <c r="Z78" s="170"/>
      <c r="AA78" s="171"/>
      <c r="AB78" s="164"/>
      <c r="AC78" s="164"/>
      <c r="AD78" s="164"/>
      <c r="AE78" s="164"/>
    </row>
    <row r="79" spans="21:31">
      <c r="U79" s="163"/>
      <c r="V79" s="148"/>
      <c r="W79" s="167"/>
      <c r="X79" s="148"/>
      <c r="Y79" s="148"/>
      <c r="Z79" s="170"/>
      <c r="AA79" s="171"/>
      <c r="AB79" s="164"/>
      <c r="AC79" s="164"/>
      <c r="AD79" s="164"/>
      <c r="AE79" s="164"/>
    </row>
    <row r="80" spans="21:31">
      <c r="U80" s="163"/>
      <c r="V80" s="148"/>
      <c r="W80" s="163" t="s">
        <v>20</v>
      </c>
      <c r="X80" s="214" t="str">
        <f>L8</f>
        <v>Petr Nekvinda</v>
      </c>
      <c r="Y80" s="211"/>
      <c r="Z80" s="170"/>
      <c r="AA80" s="171"/>
      <c r="AB80" s="164"/>
      <c r="AC80" s="164"/>
      <c r="AD80" s="164"/>
      <c r="AE80" s="164"/>
    </row>
    <row r="81" spans="21:31">
      <c r="U81" s="163"/>
      <c r="V81" s="148"/>
      <c r="W81" s="167"/>
      <c r="X81" s="148"/>
      <c r="Y81" s="166"/>
      <c r="Z81" s="170"/>
      <c r="AA81" s="171"/>
      <c r="AB81" s="164"/>
      <c r="AC81" s="164"/>
      <c r="AD81" s="164"/>
      <c r="AE81" s="164"/>
    </row>
    <row r="82" spans="21:31">
      <c r="U82" s="163"/>
      <c r="V82" s="148"/>
      <c r="W82" s="167"/>
      <c r="X82" s="148"/>
      <c r="Y82" s="167"/>
      <c r="Z82" s="170"/>
      <c r="AA82" s="171"/>
      <c r="AB82" s="164"/>
      <c r="AC82" s="164"/>
      <c r="AD82" s="164"/>
      <c r="AE82" s="164"/>
    </row>
    <row r="83" spans="21:31">
      <c r="U83" s="163"/>
      <c r="V83" s="211"/>
      <c r="W83" s="212"/>
      <c r="X83" s="148"/>
      <c r="Y83" s="167"/>
      <c r="Z83" s="170"/>
      <c r="AA83" s="171"/>
      <c r="AB83" s="164"/>
      <c r="AC83" s="164"/>
      <c r="AD83" s="164"/>
      <c r="AE83" s="164"/>
    </row>
    <row r="84" spans="21:31">
      <c r="U84" s="163"/>
      <c r="V84" s="148"/>
      <c r="W84" s="168"/>
      <c r="X84" s="169"/>
      <c r="Y84" s="167"/>
      <c r="Z84" s="170"/>
      <c r="AA84" s="171"/>
      <c r="AB84" s="164"/>
      <c r="AC84" s="164"/>
      <c r="AD84" s="164"/>
      <c r="AE84" s="164"/>
    </row>
    <row r="85" spans="21:31">
      <c r="U85" s="163"/>
      <c r="V85" s="148"/>
      <c r="W85" s="169"/>
      <c r="X85" s="169"/>
      <c r="Y85" s="167"/>
      <c r="Z85" s="170"/>
      <c r="AA85" s="171"/>
      <c r="AB85" s="164"/>
      <c r="AC85" s="164"/>
      <c r="AD85" s="164"/>
      <c r="AE85" s="164"/>
    </row>
    <row r="86" spans="21:31">
      <c r="U86" s="221"/>
      <c r="V86" s="221"/>
      <c r="W86" s="215"/>
      <c r="X86" s="215"/>
      <c r="Y86" s="167"/>
      <c r="Z86" s="200" t="str">
        <f>X92</f>
        <v>Tomáš Bláha</v>
      </c>
      <c r="AA86" s="202"/>
      <c r="AB86" s="164"/>
      <c r="AC86" s="164"/>
      <c r="AD86" s="164"/>
      <c r="AE86" s="164"/>
    </row>
    <row r="87" spans="21:31">
      <c r="U87" s="213"/>
      <c r="V87" s="213"/>
      <c r="W87" s="210"/>
      <c r="X87" s="210"/>
      <c r="Y87" s="167"/>
      <c r="Z87" s="192"/>
      <c r="AA87" s="207"/>
      <c r="AB87" s="164"/>
      <c r="AC87" s="164"/>
      <c r="AD87" s="164"/>
      <c r="AE87" s="164"/>
    </row>
    <row r="88" spans="21:31">
      <c r="U88" s="163"/>
      <c r="V88" s="148"/>
      <c r="W88" s="148"/>
      <c r="X88" s="148"/>
      <c r="Y88" s="167"/>
      <c r="Z88" s="165"/>
      <c r="AA88" s="165"/>
      <c r="AB88" s="164"/>
      <c r="AC88" s="164"/>
      <c r="AD88" s="164"/>
      <c r="AE88" s="164"/>
    </row>
    <row r="89" spans="21:31">
      <c r="U89" s="163"/>
      <c r="V89" s="211"/>
      <c r="W89" s="211"/>
      <c r="X89" s="148"/>
      <c r="Y89" s="167"/>
      <c r="Z89" s="165"/>
      <c r="AA89" s="165"/>
      <c r="AB89" s="164"/>
      <c r="AC89" s="164"/>
      <c r="AD89" s="164"/>
      <c r="AE89" s="164"/>
    </row>
    <row r="90" spans="21:31">
      <c r="U90" s="163"/>
      <c r="V90" s="148"/>
      <c r="W90" s="166"/>
      <c r="X90" s="148"/>
      <c r="Y90" s="167"/>
      <c r="Z90" s="165"/>
      <c r="AA90" s="165"/>
      <c r="AB90" s="164"/>
      <c r="AC90" s="164"/>
      <c r="AD90" s="164"/>
      <c r="AE90" s="164"/>
    </row>
    <row r="91" spans="21:31">
      <c r="U91" s="163"/>
      <c r="V91" s="148"/>
      <c r="W91" s="167"/>
      <c r="X91" s="148"/>
      <c r="Y91" s="167"/>
      <c r="Z91" s="165"/>
      <c r="AA91" s="165"/>
      <c r="AB91" s="164"/>
      <c r="AC91" s="164"/>
      <c r="AD91" s="164"/>
      <c r="AE91" s="164"/>
    </row>
    <row r="92" spans="21:31">
      <c r="U92" s="163"/>
      <c r="V92" s="148"/>
      <c r="W92" s="163" t="s">
        <v>19</v>
      </c>
      <c r="X92" s="208" t="str">
        <f>L16</f>
        <v>Tomáš Bláha</v>
      </c>
      <c r="Y92" s="209"/>
      <c r="Z92" s="165"/>
      <c r="AA92" s="165"/>
      <c r="AB92" s="164"/>
      <c r="AC92" s="164"/>
      <c r="AD92" s="164"/>
      <c r="AE92" s="164"/>
    </row>
    <row r="93" spans="21:31">
      <c r="U93" s="163"/>
      <c r="V93" s="148"/>
      <c r="W93" s="167"/>
      <c r="X93" s="148"/>
      <c r="Y93" s="168"/>
      <c r="Z93" s="165"/>
      <c r="AA93" s="165"/>
      <c r="AB93" s="164"/>
      <c r="AC93" s="164"/>
      <c r="AD93" s="164"/>
      <c r="AE93" s="164"/>
    </row>
    <row r="94" spans="21:31">
      <c r="U94" s="163"/>
      <c r="V94" s="148"/>
      <c r="W94" s="167"/>
      <c r="X94" s="148"/>
      <c r="Y94" s="169"/>
      <c r="Z94" s="165"/>
      <c r="AA94" s="165"/>
      <c r="AB94" s="164"/>
      <c r="AC94" s="164"/>
      <c r="AD94" s="164"/>
      <c r="AE94" s="164"/>
    </row>
    <row r="95" spans="21:31">
      <c r="U95" s="163"/>
      <c r="V95" s="211"/>
      <c r="W95" s="212"/>
      <c r="X95" s="148"/>
      <c r="Y95" s="148"/>
      <c r="Z95" s="165"/>
      <c r="AA95" s="165"/>
      <c r="AB95" s="164"/>
      <c r="AC95" s="164"/>
      <c r="AD95" s="164"/>
      <c r="AE95" s="164"/>
    </row>
    <row r="99" spans="22:30">
      <c r="V99" s="44"/>
      <c r="W99" s="146"/>
      <c r="X99" s="146"/>
      <c r="Y99" s="146"/>
      <c r="Z99" s="182" t="s">
        <v>248</v>
      </c>
      <c r="AA99" s="182"/>
      <c r="AB99" s="182"/>
      <c r="AC99" s="146"/>
      <c r="AD99" s="146"/>
    </row>
    <row r="100" spans="22:30">
      <c r="V100" s="44"/>
      <c r="W100" s="146"/>
      <c r="X100" s="146"/>
      <c r="Y100" s="146"/>
      <c r="Z100" s="146"/>
      <c r="AA100" s="146"/>
      <c r="AB100" s="146"/>
      <c r="AC100" s="146"/>
      <c r="AD100" s="146"/>
    </row>
    <row r="101" spans="22:30">
      <c r="V101" s="87"/>
      <c r="W101" s="211"/>
      <c r="X101" s="211"/>
      <c r="Y101" s="147"/>
      <c r="Z101" s="147"/>
      <c r="AA101" s="153"/>
      <c r="AB101" s="153"/>
      <c r="AC101" s="146"/>
      <c r="AD101" s="146"/>
    </row>
    <row r="102" spans="22:30">
      <c r="V102" s="87"/>
      <c r="W102" s="147"/>
      <c r="X102" s="149"/>
      <c r="Y102" s="147"/>
      <c r="Z102" s="147"/>
      <c r="AA102" s="153"/>
      <c r="AB102" s="153"/>
      <c r="AC102" s="146"/>
      <c r="AD102" s="146"/>
    </row>
    <row r="103" spans="22:30">
      <c r="V103" s="87"/>
      <c r="W103" s="147"/>
      <c r="X103" s="150"/>
      <c r="Y103" s="147"/>
      <c r="Z103" s="147"/>
      <c r="AA103" s="153"/>
      <c r="AB103" s="153"/>
      <c r="AC103" s="146"/>
      <c r="AD103" s="146"/>
    </row>
    <row r="104" spans="22:30">
      <c r="V104" s="87"/>
      <c r="W104" s="147"/>
      <c r="X104" s="167" t="s">
        <v>22</v>
      </c>
      <c r="Y104" s="214" t="str">
        <f>L9</f>
        <v>Daniel Nyč</v>
      </c>
      <c r="Z104" s="211"/>
      <c r="AA104" s="153"/>
      <c r="AB104" s="153"/>
      <c r="AC104" s="146"/>
      <c r="AD104" s="146"/>
    </row>
    <row r="105" spans="22:30">
      <c r="V105" s="87"/>
      <c r="W105" s="147"/>
      <c r="X105" s="150"/>
      <c r="Y105" s="148"/>
      <c r="Z105" s="149"/>
      <c r="AA105" s="153"/>
      <c r="AB105" s="153"/>
      <c r="AC105" s="146"/>
      <c r="AD105" s="146"/>
    </row>
    <row r="106" spans="22:30">
      <c r="V106" s="87"/>
      <c r="W106" s="147"/>
      <c r="X106" s="150"/>
      <c r="Y106" s="147"/>
      <c r="Z106" s="150"/>
      <c r="AA106" s="153"/>
      <c r="AB106" s="153"/>
      <c r="AC106" s="146"/>
      <c r="AD106" s="146"/>
    </row>
    <row r="107" spans="22:30">
      <c r="V107" s="87"/>
      <c r="W107" s="211"/>
      <c r="X107" s="212"/>
      <c r="Y107" s="147"/>
      <c r="Z107" s="150"/>
      <c r="AA107" s="153"/>
      <c r="AB107" s="153"/>
      <c r="AC107" s="146"/>
      <c r="AD107" s="146"/>
    </row>
    <row r="108" spans="22:30">
      <c r="V108" s="87"/>
      <c r="W108" s="147"/>
      <c r="X108" s="152"/>
      <c r="Y108" s="151"/>
      <c r="Z108" s="150"/>
      <c r="AA108" s="153"/>
      <c r="AB108" s="153"/>
      <c r="AC108" s="146"/>
      <c r="AD108" s="146"/>
    </row>
    <row r="109" spans="22:30">
      <c r="V109" s="87"/>
      <c r="W109" s="147"/>
      <c r="X109" s="151"/>
      <c r="Y109" s="151"/>
      <c r="Z109" s="150"/>
      <c r="AA109" s="153"/>
      <c r="AB109" s="153"/>
      <c r="AC109" s="146"/>
      <c r="AD109" s="146"/>
    </row>
    <row r="110" spans="22:30">
      <c r="V110" s="206"/>
      <c r="W110" s="206"/>
      <c r="X110" s="215"/>
      <c r="Y110" s="215"/>
      <c r="Z110" s="150"/>
      <c r="AA110" s="200" t="str">
        <f>Y116</f>
        <v>Tobiáš Lecian</v>
      </c>
      <c r="AB110" s="201"/>
      <c r="AC110" s="146"/>
      <c r="AD110" s="146"/>
    </row>
    <row r="111" spans="22:30">
      <c r="V111" s="222"/>
      <c r="W111" s="222"/>
      <c r="X111" s="210"/>
      <c r="Y111" s="210"/>
      <c r="Z111" s="150"/>
      <c r="AA111" s="192"/>
      <c r="AB111" s="193"/>
      <c r="AC111" s="146"/>
      <c r="AD111" s="146"/>
    </row>
    <row r="112" spans="22:30">
      <c r="V112" s="87"/>
      <c r="W112" s="147"/>
      <c r="X112" s="147"/>
      <c r="Y112" s="147"/>
      <c r="Z112" s="150"/>
      <c r="AA112" s="155"/>
      <c r="AB112" s="156"/>
      <c r="AC112" s="146"/>
      <c r="AD112" s="146"/>
    </row>
    <row r="113" spans="22:30">
      <c r="V113" s="28" t="s">
        <v>68</v>
      </c>
      <c r="W113" s="211" t="s">
        <v>53</v>
      </c>
      <c r="X113" s="211"/>
      <c r="Y113" s="147"/>
      <c r="Z113" s="150"/>
      <c r="AA113" s="155"/>
      <c r="AB113" s="156"/>
      <c r="AC113" s="146"/>
      <c r="AD113" s="146"/>
    </row>
    <row r="114" spans="22:30">
      <c r="V114" s="87"/>
      <c r="W114" s="147"/>
      <c r="X114" s="149"/>
      <c r="Y114" s="147"/>
      <c r="Z114" s="150"/>
      <c r="AA114" s="155"/>
      <c r="AB114" s="156"/>
      <c r="AC114" s="146"/>
      <c r="AD114" s="146"/>
    </row>
    <row r="115" spans="22:30">
      <c r="V115" s="87"/>
      <c r="W115" s="147"/>
      <c r="X115" s="150"/>
      <c r="Y115" s="147"/>
      <c r="Z115" s="150"/>
      <c r="AA115" s="155"/>
      <c r="AB115" s="156"/>
      <c r="AC115" s="146"/>
      <c r="AD115" s="146"/>
    </row>
    <row r="116" spans="22:30">
      <c r="V116" s="87"/>
      <c r="W116" s="148"/>
      <c r="X116" s="167"/>
      <c r="Y116" s="208" t="str">
        <f>W119</f>
        <v>Tobiáš Lecian</v>
      </c>
      <c r="Z116" s="209"/>
      <c r="AA116" s="155"/>
      <c r="AB116" s="156"/>
      <c r="AC116" s="146"/>
      <c r="AD116" s="146"/>
    </row>
    <row r="117" spans="22:30">
      <c r="V117" s="87"/>
      <c r="W117" s="148"/>
      <c r="X117" s="167"/>
      <c r="Y117" s="148"/>
      <c r="Z117" s="152"/>
      <c r="AA117" s="155"/>
      <c r="AB117" s="156"/>
      <c r="AC117" s="146"/>
      <c r="AD117" s="146"/>
    </row>
    <row r="118" spans="22:30">
      <c r="V118" s="87"/>
      <c r="W118" s="148"/>
      <c r="X118" s="167"/>
      <c r="Y118" s="147"/>
      <c r="Z118" s="151"/>
      <c r="AA118" s="155"/>
      <c r="AB118" s="156"/>
      <c r="AC118" s="146"/>
      <c r="AD118" s="146"/>
    </row>
    <row r="119" spans="22:30">
      <c r="V119" s="144" t="s">
        <v>245</v>
      </c>
      <c r="W119" s="211" t="str">
        <f>L28</f>
        <v>Tobiáš Lecian</v>
      </c>
      <c r="X119" s="212"/>
      <c r="Y119" s="147"/>
      <c r="Z119" s="147"/>
      <c r="AA119" s="155"/>
      <c r="AB119" s="156"/>
      <c r="AC119" s="146"/>
      <c r="AD119" s="146"/>
    </row>
    <row r="120" spans="22:30">
      <c r="V120" s="87"/>
      <c r="W120" s="164"/>
      <c r="X120" s="164"/>
      <c r="Y120" s="146"/>
      <c r="Z120" s="146"/>
      <c r="AA120" s="157"/>
      <c r="AB120" s="158"/>
      <c r="AC120" s="146"/>
      <c r="AD120" s="146"/>
    </row>
    <row r="121" spans="22:30">
      <c r="V121" s="87"/>
      <c r="W121" s="164"/>
      <c r="X121" s="164"/>
      <c r="Y121" s="146"/>
      <c r="Z121" s="146"/>
      <c r="AA121" s="157"/>
      <c r="AB121" s="158"/>
      <c r="AC121" s="146"/>
      <c r="AD121" s="146"/>
    </row>
    <row r="122" spans="22:30">
      <c r="V122" s="190" t="str">
        <f>W131</f>
        <v>Josef Křístek</v>
      </c>
      <c r="W122" s="190"/>
      <c r="X122" s="164"/>
      <c r="Y122" s="146"/>
      <c r="Z122" s="190" t="str">
        <f>Y104</f>
        <v>Daniel Nyč</v>
      </c>
      <c r="AA122" s="190"/>
      <c r="AB122" s="158"/>
      <c r="AC122" s="189" t="str">
        <f>AA110</f>
        <v>Tobiáš Lecian</v>
      </c>
      <c r="AD122" s="190"/>
    </row>
    <row r="123" spans="22:30">
      <c r="V123" s="184" t="s">
        <v>142</v>
      </c>
      <c r="W123" s="184"/>
      <c r="X123" s="164"/>
      <c r="Y123" s="146"/>
      <c r="Z123" s="184" t="s">
        <v>141</v>
      </c>
      <c r="AA123" s="184"/>
      <c r="AB123" s="158"/>
      <c r="AC123" s="183" t="s">
        <v>233</v>
      </c>
      <c r="AD123" s="184"/>
    </row>
    <row r="124" spans="22:30">
      <c r="V124" s="87"/>
      <c r="W124" s="164"/>
      <c r="X124" s="164"/>
      <c r="Y124" s="146"/>
      <c r="Z124" s="146"/>
      <c r="AA124" s="157"/>
      <c r="AB124" s="158"/>
      <c r="AC124" s="146"/>
      <c r="AD124" s="146"/>
    </row>
    <row r="125" spans="22:30">
      <c r="V125" s="28" t="s">
        <v>32</v>
      </c>
      <c r="W125" s="211" t="str">
        <f>L30</f>
        <v>Matyáš Pecka</v>
      </c>
      <c r="X125" s="211"/>
      <c r="Y125" s="147"/>
      <c r="Z125" s="147"/>
      <c r="AA125" s="155"/>
      <c r="AB125" s="156"/>
      <c r="AC125" s="146"/>
      <c r="AD125" s="146"/>
    </row>
    <row r="126" spans="22:30">
      <c r="V126" s="87"/>
      <c r="W126" s="148"/>
      <c r="X126" s="166"/>
      <c r="Y126" s="147"/>
      <c r="Z126" s="147"/>
      <c r="AA126" s="155"/>
      <c r="AB126" s="156"/>
      <c r="AC126" s="146"/>
      <c r="AD126" s="146"/>
    </row>
    <row r="127" spans="22:30">
      <c r="V127" s="87"/>
      <c r="W127" s="148"/>
      <c r="X127" s="167"/>
      <c r="Y127" s="147"/>
      <c r="Z127" s="147"/>
      <c r="AA127" s="155"/>
      <c r="AB127" s="156"/>
      <c r="AC127" s="146"/>
      <c r="AD127" s="146"/>
    </row>
    <row r="128" spans="22:30">
      <c r="V128" s="87"/>
      <c r="W128" s="148"/>
      <c r="X128" s="167"/>
      <c r="Y128" s="214" t="str">
        <f>W125</f>
        <v>Matyáš Pecka</v>
      </c>
      <c r="Z128" s="211"/>
      <c r="AA128" s="155"/>
      <c r="AB128" s="156"/>
      <c r="AC128" s="146"/>
      <c r="AD128" s="146"/>
    </row>
    <row r="129" spans="22:30">
      <c r="V129" s="87"/>
      <c r="W129" s="148"/>
      <c r="X129" s="167"/>
      <c r="Y129" s="148"/>
      <c r="Z129" s="149"/>
      <c r="AA129" s="155"/>
      <c r="AB129" s="156"/>
      <c r="AC129" s="146"/>
      <c r="AD129" s="146"/>
    </row>
    <row r="130" spans="22:30">
      <c r="V130" s="87"/>
      <c r="W130" s="147"/>
      <c r="X130" s="150"/>
      <c r="Y130" s="147"/>
      <c r="Z130" s="150"/>
      <c r="AA130" s="155"/>
      <c r="AB130" s="156"/>
      <c r="AC130" s="146"/>
      <c r="AD130" s="146"/>
    </row>
    <row r="131" spans="22:30">
      <c r="V131" s="28" t="s">
        <v>71</v>
      </c>
      <c r="W131" s="211" t="str">
        <f>L7</f>
        <v>Josef Křístek</v>
      </c>
      <c r="X131" s="212"/>
      <c r="Y131" s="147"/>
      <c r="Z131" s="150"/>
      <c r="AA131" s="155"/>
      <c r="AB131" s="156"/>
      <c r="AC131" s="146"/>
      <c r="AD131" s="146"/>
    </row>
    <row r="132" spans="22:30">
      <c r="V132" s="87"/>
      <c r="W132" s="147"/>
      <c r="X132" s="152"/>
      <c r="Y132" s="151"/>
      <c r="Z132" s="150"/>
      <c r="AA132" s="155"/>
      <c r="AB132" s="156"/>
      <c r="AC132" s="146"/>
      <c r="AD132" s="146"/>
    </row>
    <row r="133" spans="22:30">
      <c r="V133" s="87"/>
      <c r="W133" s="147"/>
      <c r="X133" s="151"/>
      <c r="Y133" s="151"/>
      <c r="Z133" s="150"/>
      <c r="AA133" s="155"/>
      <c r="AB133" s="156"/>
      <c r="AC133" s="146"/>
      <c r="AD133" s="146"/>
    </row>
    <row r="134" spans="22:30">
      <c r="V134" s="206"/>
      <c r="W134" s="206"/>
      <c r="X134" s="215"/>
      <c r="Y134" s="215"/>
      <c r="Z134" s="150"/>
      <c r="AA134" s="200" t="str">
        <f>Y128</f>
        <v>Matyáš Pecka</v>
      </c>
      <c r="AB134" s="202"/>
      <c r="AC134" s="146"/>
      <c r="AD134" s="146"/>
    </row>
    <row r="135" spans="22:30">
      <c r="V135" s="222"/>
      <c r="W135" s="222"/>
      <c r="X135" s="210"/>
      <c r="Y135" s="210"/>
      <c r="Z135" s="150"/>
      <c r="AA135" s="192"/>
      <c r="AB135" s="207"/>
      <c r="AC135" s="146"/>
      <c r="AD135" s="146"/>
    </row>
    <row r="136" spans="22:30">
      <c r="V136" s="87"/>
      <c r="W136" s="147"/>
      <c r="X136" s="147"/>
      <c r="Y136" s="147"/>
      <c r="Z136" s="150"/>
      <c r="AA136" s="153"/>
      <c r="AB136" s="153"/>
      <c r="AC136" s="146"/>
      <c r="AD136" s="146"/>
    </row>
    <row r="137" spans="22:30">
      <c r="V137" s="87"/>
      <c r="W137" s="211"/>
      <c r="X137" s="211"/>
      <c r="Y137" s="147"/>
      <c r="Z137" s="150"/>
      <c r="AA137" s="153"/>
      <c r="AB137" s="153"/>
      <c r="AC137" s="146"/>
      <c r="AD137" s="146"/>
    </row>
    <row r="138" spans="22:30">
      <c r="V138" s="87"/>
      <c r="W138" s="147"/>
      <c r="X138" s="149"/>
      <c r="Y138" s="147"/>
      <c r="Z138" s="150"/>
      <c r="AA138" s="153"/>
      <c r="AB138" s="153"/>
      <c r="AC138" s="146"/>
      <c r="AD138" s="146"/>
    </row>
    <row r="139" spans="22:30">
      <c r="V139" s="87"/>
      <c r="W139" s="147"/>
      <c r="X139" s="150"/>
      <c r="Y139" s="147"/>
      <c r="Z139" s="150"/>
      <c r="AA139" s="153"/>
      <c r="AB139" s="153"/>
      <c r="AC139" s="146"/>
      <c r="AD139" s="146"/>
    </row>
    <row r="140" spans="22:30">
      <c r="V140" s="87"/>
      <c r="W140" s="147"/>
      <c r="X140" s="167" t="s">
        <v>21</v>
      </c>
      <c r="Y140" s="208" t="str">
        <f>L18</f>
        <v>Marek Tuháček</v>
      </c>
      <c r="Z140" s="209"/>
      <c r="AA140" s="153"/>
      <c r="AB140" s="153"/>
      <c r="AC140" s="146"/>
      <c r="AD140" s="146"/>
    </row>
    <row r="141" spans="22:30">
      <c r="V141" s="87"/>
      <c r="W141" s="147"/>
      <c r="X141" s="150"/>
      <c r="Y141" s="148"/>
      <c r="Z141" s="152"/>
      <c r="AA141" s="153"/>
      <c r="AB141" s="153"/>
      <c r="AC141" s="146"/>
      <c r="AD141" s="146"/>
    </row>
    <row r="142" spans="22:30">
      <c r="V142" s="87"/>
      <c r="W142" s="147"/>
      <c r="X142" s="150"/>
      <c r="Y142" s="147"/>
      <c r="Z142" s="151"/>
      <c r="AA142" s="153"/>
      <c r="AB142" s="153"/>
      <c r="AC142" s="146"/>
      <c r="AD142" s="146"/>
    </row>
    <row r="143" spans="22:30">
      <c r="V143" s="87"/>
      <c r="W143" s="211"/>
      <c r="X143" s="212"/>
      <c r="Y143" s="147"/>
      <c r="Z143" s="147"/>
      <c r="AA143" s="153"/>
      <c r="AB143" s="153"/>
      <c r="AC143" s="146"/>
      <c r="AD143" s="146"/>
    </row>
  </sheetData>
  <mergeCells count="101">
    <mergeCell ref="W137:X137"/>
    <mergeCell ref="Y140:Z140"/>
    <mergeCell ref="W143:X143"/>
    <mergeCell ref="V134:W134"/>
    <mergeCell ref="X134:Y134"/>
    <mergeCell ref="AA134:AB134"/>
    <mergeCell ref="V135:W135"/>
    <mergeCell ref="X135:Y135"/>
    <mergeCell ref="AA135:AB135"/>
    <mergeCell ref="V123:W123"/>
    <mergeCell ref="Z123:AA123"/>
    <mergeCell ref="AC123:AD123"/>
    <mergeCell ref="W125:X125"/>
    <mergeCell ref="Y128:Z128"/>
    <mergeCell ref="W131:X131"/>
    <mergeCell ref="W113:X113"/>
    <mergeCell ref="Y116:Z116"/>
    <mergeCell ref="W119:X119"/>
    <mergeCell ref="V122:W122"/>
    <mergeCell ref="Z122:AA122"/>
    <mergeCell ref="AC122:AD122"/>
    <mergeCell ref="W107:X107"/>
    <mergeCell ref="V110:W110"/>
    <mergeCell ref="X110:Y110"/>
    <mergeCell ref="AA110:AB110"/>
    <mergeCell ref="V111:W111"/>
    <mergeCell ref="X111:Y111"/>
    <mergeCell ref="AA111:AB111"/>
    <mergeCell ref="V89:W89"/>
    <mergeCell ref="X92:Y92"/>
    <mergeCell ref="V95:W95"/>
    <mergeCell ref="Z99:AB99"/>
    <mergeCell ref="W101:X101"/>
    <mergeCell ref="Y104:Z104"/>
    <mergeCell ref="U86:V86"/>
    <mergeCell ref="W86:X86"/>
    <mergeCell ref="Z86:AA86"/>
    <mergeCell ref="U87:V87"/>
    <mergeCell ref="W87:X87"/>
    <mergeCell ref="Z87:AA87"/>
    <mergeCell ref="Y74:Z74"/>
    <mergeCell ref="AB74:AC74"/>
    <mergeCell ref="Y75:Z75"/>
    <mergeCell ref="V77:W77"/>
    <mergeCell ref="X80:Y80"/>
    <mergeCell ref="V83:W83"/>
    <mergeCell ref="U63:V63"/>
    <mergeCell ref="W63:X63"/>
    <mergeCell ref="Z63:AA63"/>
    <mergeCell ref="V65:W65"/>
    <mergeCell ref="X68:Y68"/>
    <mergeCell ref="V71:W71"/>
    <mergeCell ref="V53:W53"/>
    <mergeCell ref="X56:Y56"/>
    <mergeCell ref="V59:W59"/>
    <mergeCell ref="U62:V62"/>
    <mergeCell ref="W62:X62"/>
    <mergeCell ref="Z62:AA62"/>
    <mergeCell ref="V40:W40"/>
    <mergeCell ref="X43:Y43"/>
    <mergeCell ref="V46:W46"/>
    <mergeCell ref="AA49:AB49"/>
    <mergeCell ref="AD49:AE49"/>
    <mergeCell ref="AA50:AB50"/>
    <mergeCell ref="AD50:AE50"/>
    <mergeCell ref="U37:V37"/>
    <mergeCell ref="W37:X37"/>
    <mergeCell ref="Z37:AA37"/>
    <mergeCell ref="U38:V38"/>
    <mergeCell ref="W38:X38"/>
    <mergeCell ref="Z38:AA38"/>
    <mergeCell ref="M26:O26"/>
    <mergeCell ref="U26:V26"/>
    <mergeCell ref="Y26:Z26"/>
    <mergeCell ref="V28:W28"/>
    <mergeCell ref="X31:Y31"/>
    <mergeCell ref="V34:W34"/>
    <mergeCell ref="V16:W16"/>
    <mergeCell ref="X19:Y19"/>
    <mergeCell ref="V22:W22"/>
    <mergeCell ref="U25:V25"/>
    <mergeCell ref="Y25:Z25"/>
    <mergeCell ref="B1:D1"/>
    <mergeCell ref="B3:D3"/>
    <mergeCell ref="E3:G3"/>
    <mergeCell ref="H3:J3"/>
    <mergeCell ref="M3:O3"/>
    <mergeCell ref="Y3:AA3"/>
    <mergeCell ref="AB25:AC25"/>
    <mergeCell ref="Z13:AA13"/>
    <mergeCell ref="M14:O14"/>
    <mergeCell ref="U14:V14"/>
    <mergeCell ref="W14:X14"/>
    <mergeCell ref="Z14:AA14"/>
    <mergeCell ref="M15:O15"/>
    <mergeCell ref="M4:O4"/>
    <mergeCell ref="V4:W4"/>
    <mergeCell ref="X7:Y7"/>
    <mergeCell ref="V10:W10"/>
    <mergeCell ref="U13:V13"/>
    <mergeCell ref="W13:X13"/>
  </mergeCells>
  <conditionalFormatting sqref="V4 V10 V16 V22">
    <cfRule type="expression" dxfId="371" priority="35" stopIfTrue="1">
      <formula>OR(AND(V4&lt;&gt;"Bye",V5="Bye"),W4=$G$5)</formula>
    </cfRule>
    <cfRule type="expression" dxfId="370" priority="36" stopIfTrue="1">
      <formula>W5=$G$5</formula>
    </cfRule>
  </conditionalFormatting>
  <conditionalFormatting sqref="V5 V11 V17">
    <cfRule type="expression" dxfId="369" priority="33" stopIfTrue="1">
      <formula>OR(AND(V5&lt;&gt;"Bye",V4="Bye"),W5=$G$5)</formula>
    </cfRule>
    <cfRule type="expression" dxfId="368" priority="34" stopIfTrue="1">
      <formula>W4=$G$5</formula>
    </cfRule>
  </conditionalFormatting>
  <conditionalFormatting sqref="V40 V46">
    <cfRule type="expression" dxfId="367" priority="31" stopIfTrue="1">
      <formula>OR(AND(V40&lt;&gt;"Bye",V41="Bye"),W40=$G$5)</formula>
    </cfRule>
    <cfRule type="expression" dxfId="366" priority="32" stopIfTrue="1">
      <formula>W41=$G$5</formula>
    </cfRule>
  </conditionalFormatting>
  <conditionalFormatting sqref="V29 V35 V41">
    <cfRule type="expression" dxfId="365" priority="29" stopIfTrue="1">
      <formula>OR(AND(V29&lt;&gt;"Bye",V28="Bye"),W29=$G$5)</formula>
    </cfRule>
    <cfRule type="expression" dxfId="364" priority="30" stopIfTrue="1">
      <formula>W28=$G$5</formula>
    </cfRule>
  </conditionalFormatting>
  <conditionalFormatting sqref="V53 V59 V65 V71">
    <cfRule type="expression" dxfId="363" priority="27" stopIfTrue="1">
      <formula>OR(AND(V53&lt;&gt;"Bye",V54="Bye"),W53=$G$5)</formula>
    </cfRule>
    <cfRule type="expression" dxfId="362" priority="28" stopIfTrue="1">
      <formula>W54=$G$5</formula>
    </cfRule>
  </conditionalFormatting>
  <conditionalFormatting sqref="V54 V60 V66">
    <cfRule type="expression" dxfId="361" priority="25" stopIfTrue="1">
      <formula>OR(AND(V54&lt;&gt;"Bye",V53="Bye"),W54=$G$5)</formula>
    </cfRule>
    <cfRule type="expression" dxfId="360" priority="26" stopIfTrue="1">
      <formula>W53=$G$5</formula>
    </cfRule>
  </conditionalFormatting>
  <conditionalFormatting sqref="V77 V83 V89 V95">
    <cfRule type="expression" dxfId="359" priority="23" stopIfTrue="1">
      <formula>OR(AND(V77&lt;&gt;"Bye",V78="Bye"),W77=$G$5)</formula>
    </cfRule>
    <cfRule type="expression" dxfId="358" priority="24" stopIfTrue="1">
      <formula>W78=$G$5</formula>
    </cfRule>
  </conditionalFormatting>
  <conditionalFormatting sqref="V78 V84 V90">
    <cfRule type="expression" dxfId="357" priority="21" stopIfTrue="1">
      <formula>OR(AND(V78&lt;&gt;"Bye",V77="Bye"),W78=$G$5)</formula>
    </cfRule>
    <cfRule type="expression" dxfId="356" priority="22" stopIfTrue="1">
      <formula>W77=$G$5</formula>
    </cfRule>
  </conditionalFormatting>
  <conditionalFormatting sqref="V34">
    <cfRule type="expression" dxfId="355" priority="19" stopIfTrue="1">
      <formula>OR(AND(V34&lt;&gt;"Bye",V35="Bye"),W34=$G$5)</formula>
    </cfRule>
    <cfRule type="expression" dxfId="354" priority="20" stopIfTrue="1">
      <formula>W35=$G$5</formula>
    </cfRule>
  </conditionalFormatting>
  <conditionalFormatting sqref="V28">
    <cfRule type="expression" dxfId="353" priority="17" stopIfTrue="1">
      <formula>OR(AND(V28&lt;&gt;"Bye",V29="Bye"),W28=$G$5)</formula>
    </cfRule>
    <cfRule type="expression" dxfId="352" priority="18" stopIfTrue="1">
      <formula>W29=$G$5</formula>
    </cfRule>
  </conditionalFormatting>
  <conditionalFormatting sqref="W101 W107 W113 W119">
    <cfRule type="expression" dxfId="351" priority="15" stopIfTrue="1">
      <formula>OR(AND(W101&lt;&gt;"Bye",W102="Bye"),X101=$G$5)</formula>
    </cfRule>
    <cfRule type="expression" dxfId="350" priority="16" stopIfTrue="1">
      <formula>X102=$G$5</formula>
    </cfRule>
  </conditionalFormatting>
  <conditionalFormatting sqref="W102 W108 W114">
    <cfRule type="expression" dxfId="349" priority="13" stopIfTrue="1">
      <formula>OR(AND(W102&lt;&gt;"Bye",W101="Bye"),X102=$G$5)</formula>
    </cfRule>
    <cfRule type="expression" dxfId="348" priority="14" stopIfTrue="1">
      <formula>X101=$G$5</formula>
    </cfRule>
  </conditionalFormatting>
  <conditionalFormatting sqref="W125 W131 W137 W143">
    <cfRule type="expression" dxfId="347" priority="11" stopIfTrue="1">
      <formula>OR(AND(W125&lt;&gt;"Bye",W126="Bye"),X125=$G$5)</formula>
    </cfRule>
    <cfRule type="expression" dxfId="346" priority="12" stopIfTrue="1">
      <formula>X126=$G$5</formula>
    </cfRule>
  </conditionalFormatting>
  <conditionalFormatting sqref="W126 W132 W138">
    <cfRule type="expression" dxfId="345" priority="9" stopIfTrue="1">
      <formula>OR(AND(W126&lt;&gt;"Bye",W125="Bye"),X126=$G$5)</formula>
    </cfRule>
    <cfRule type="expression" dxfId="344" priority="10" stopIfTrue="1">
      <formula>X125=$G$5</formula>
    </cfRule>
  </conditionalFormatting>
  <conditionalFormatting sqref="W101 W107 W113 W119">
    <cfRule type="expression" dxfId="343" priority="7" stopIfTrue="1">
      <formula>OR(AND(W101&lt;&gt;"Bye",W102="Bye"),X101=$G$5)</formula>
    </cfRule>
    <cfRule type="expression" dxfId="342" priority="8" stopIfTrue="1">
      <formula>X102=$G$5</formula>
    </cfRule>
  </conditionalFormatting>
  <conditionalFormatting sqref="W102 W108 W114">
    <cfRule type="expression" dxfId="341" priority="5" stopIfTrue="1">
      <formula>OR(AND(W102&lt;&gt;"Bye",W101="Bye"),X102=$G$5)</formula>
    </cfRule>
    <cfRule type="expression" dxfId="340" priority="6" stopIfTrue="1">
      <formula>X101=$G$5</formula>
    </cfRule>
  </conditionalFormatting>
  <conditionalFormatting sqref="W125 W131 W137 W143">
    <cfRule type="expression" dxfId="339" priority="3" stopIfTrue="1">
      <formula>OR(AND(W125&lt;&gt;"Bye",W126="Bye"),X125=$G$5)</formula>
    </cfRule>
    <cfRule type="expression" dxfId="338" priority="4" stopIfTrue="1">
      <formula>X126=$G$5</formula>
    </cfRule>
  </conditionalFormatting>
  <conditionalFormatting sqref="W126 W132 W138">
    <cfRule type="expression" dxfId="337" priority="1" stopIfTrue="1">
      <formula>OR(AND(W126&lt;&gt;"Bye",W125="Bye"),X126=$G$5)</formula>
    </cfRule>
    <cfRule type="expression" dxfId="336" priority="2" stopIfTrue="1">
      <formula>X125=$G$5</formula>
    </cfRule>
  </conditionalFormatting>
  <pageMargins left="0.70866141732283472" right="0.70866141732283472" top="0.78740157480314965" bottom="0.78740157480314965" header="0.31496062992125984" footer="0.31496062992125984"/>
  <pageSetup scale="95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tabSelected="1" workbookViewId="0">
      <selection activeCell="J52" sqref="J52"/>
    </sheetView>
  </sheetViews>
  <sheetFormatPr defaultRowHeight="15"/>
  <cols>
    <col min="1" max="1" width="9.140625" style="87"/>
    <col min="2" max="2" width="20.85546875" style="44" customWidth="1"/>
    <col min="3" max="3" width="1.7109375" style="44" customWidth="1"/>
    <col min="4" max="4" width="20.5703125" style="44" customWidth="1"/>
    <col min="5" max="5" width="5.5703125" style="44" customWidth="1"/>
    <col min="6" max="6" width="1.7109375" style="44" customWidth="1"/>
    <col min="7" max="7" width="5.5703125" style="44" customWidth="1"/>
    <col min="8" max="8" width="5.42578125" style="44" customWidth="1"/>
    <col min="9" max="9" width="1.7109375" style="44" customWidth="1"/>
    <col min="10" max="10" width="5.7109375" style="44" customWidth="1"/>
    <col min="11" max="11" width="9.140625" style="44"/>
    <col min="12" max="12" width="20.7109375" style="44" customWidth="1"/>
    <col min="13" max="13" width="5.7109375" style="44" customWidth="1"/>
    <col min="14" max="14" width="1.7109375" style="44" customWidth="1"/>
    <col min="15" max="15" width="5.7109375" style="44" customWidth="1"/>
    <col min="16" max="16" width="3.7109375" style="44" customWidth="1"/>
    <col min="17" max="17" width="6.7109375" style="44" customWidth="1"/>
    <col min="18" max="18" width="6.42578125" style="44" customWidth="1"/>
    <col min="19" max="23" width="9.140625" style="44"/>
    <col min="24" max="25" width="9.140625" style="146"/>
    <col min="26" max="16384" width="9.140625" style="44"/>
  </cols>
  <sheetData>
    <row r="1" spans="1:29" ht="21">
      <c r="A1" s="138"/>
      <c r="B1" s="185" t="s">
        <v>256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9">
      <c r="C2" s="87"/>
      <c r="E2" s="136"/>
      <c r="F2" s="136"/>
      <c r="G2" s="136"/>
      <c r="H2" s="136"/>
      <c r="I2" s="136"/>
      <c r="J2" s="136"/>
      <c r="K2" s="54"/>
      <c r="L2" s="55"/>
      <c r="M2" s="136"/>
      <c r="N2" s="136"/>
      <c r="O2" s="136"/>
      <c r="P2" s="136"/>
      <c r="Q2" s="136"/>
      <c r="R2" s="136"/>
      <c r="S2" s="136"/>
      <c r="Y2" s="186" t="s">
        <v>257</v>
      </c>
      <c r="Z2" s="186"/>
      <c r="AA2" s="186"/>
    </row>
    <row r="3" spans="1:29"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136"/>
      <c r="Q3" s="136"/>
      <c r="R3" s="136"/>
      <c r="S3" s="136"/>
    </row>
    <row r="4" spans="1:29" ht="15.75">
      <c r="A4" s="89" t="s">
        <v>0</v>
      </c>
      <c r="B4" s="46" t="s">
        <v>1</v>
      </c>
      <c r="C4" s="89" t="s">
        <v>3</v>
      </c>
      <c r="D4" s="46" t="s">
        <v>2</v>
      </c>
      <c r="E4" s="137" t="s">
        <v>1</v>
      </c>
      <c r="F4" s="137" t="s">
        <v>5</v>
      </c>
      <c r="G4" s="137" t="s">
        <v>2</v>
      </c>
      <c r="H4" s="137" t="s">
        <v>1</v>
      </c>
      <c r="I4" s="137" t="s">
        <v>5</v>
      </c>
      <c r="J4" s="137" t="s">
        <v>2</v>
      </c>
      <c r="K4" s="54"/>
      <c r="L4" s="137" t="s">
        <v>9</v>
      </c>
      <c r="M4" s="194" t="s">
        <v>10</v>
      </c>
      <c r="N4" s="194"/>
      <c r="O4" s="194"/>
      <c r="P4" s="56" t="s">
        <v>11</v>
      </c>
      <c r="Q4" s="137" t="s">
        <v>12</v>
      </c>
      <c r="R4" s="137" t="s">
        <v>13</v>
      </c>
      <c r="S4" s="137" t="s">
        <v>0</v>
      </c>
      <c r="U4" s="28" t="s">
        <v>16</v>
      </c>
      <c r="V4" s="211" t="str">
        <f>L5</f>
        <v>Adéla Schořová</v>
      </c>
      <c r="W4" s="211"/>
      <c r="X4" s="147"/>
      <c r="Y4" s="147"/>
      <c r="Z4" s="37"/>
      <c r="AA4" s="37"/>
      <c r="AB4" s="38"/>
      <c r="AC4" s="38"/>
    </row>
    <row r="5" spans="1:29" ht="15.75">
      <c r="A5" s="87">
        <v>55</v>
      </c>
      <c r="B5" s="46" t="str">
        <f>L5</f>
        <v>Adéla Schořová</v>
      </c>
      <c r="C5" s="89" t="s">
        <v>3</v>
      </c>
      <c r="D5" s="46" t="str">
        <f>L8</f>
        <v>Barbora Viktorová</v>
      </c>
      <c r="E5" s="137">
        <v>2</v>
      </c>
      <c r="F5" s="137" t="s">
        <v>5</v>
      </c>
      <c r="G5" s="137">
        <v>0</v>
      </c>
      <c r="H5" s="137">
        <v>22</v>
      </c>
      <c r="I5" s="137" t="s">
        <v>5</v>
      </c>
      <c r="J5" s="137">
        <v>6</v>
      </c>
      <c r="K5" s="54"/>
      <c r="L5" s="72" t="s">
        <v>260</v>
      </c>
      <c r="M5" s="137">
        <f>SUM(H5,H8,J10)</f>
        <v>66</v>
      </c>
      <c r="N5" s="136" t="s">
        <v>5</v>
      </c>
      <c r="O5" s="137">
        <f>SUM(J5,J8,H10)</f>
        <v>15</v>
      </c>
      <c r="P5" s="137">
        <f>M5-O5</f>
        <v>51</v>
      </c>
      <c r="Q5" s="137">
        <f>SUM(E5,E8,G10)</f>
        <v>6</v>
      </c>
      <c r="R5" s="137">
        <f>Q5+(P5/100)</f>
        <v>6.51</v>
      </c>
      <c r="S5" s="137">
        <f>RANK(R5,$R$5:$R$8,0)</f>
        <v>1</v>
      </c>
      <c r="U5" s="87"/>
      <c r="V5" s="48"/>
      <c r="W5" s="49"/>
      <c r="X5" s="147"/>
      <c r="Y5" s="147"/>
      <c r="Z5" s="37"/>
      <c r="AA5" s="37"/>
      <c r="AB5" s="38"/>
      <c r="AC5" s="38"/>
    </row>
    <row r="6" spans="1:29" ht="15.75">
      <c r="A6" s="87">
        <v>56</v>
      </c>
      <c r="B6" s="46" t="str">
        <f>L6</f>
        <v>Denisa Dušková</v>
      </c>
      <c r="C6" s="89" t="s">
        <v>3</v>
      </c>
      <c r="D6" s="46" t="str">
        <f>L7</f>
        <v>Klára Vojtová</v>
      </c>
      <c r="E6" s="137">
        <v>2</v>
      </c>
      <c r="F6" s="137" t="s">
        <v>5</v>
      </c>
      <c r="G6" s="137">
        <v>0</v>
      </c>
      <c r="H6" s="137">
        <v>22</v>
      </c>
      <c r="I6" s="137" t="s">
        <v>5</v>
      </c>
      <c r="J6" s="137">
        <v>5</v>
      </c>
      <c r="K6" s="54"/>
      <c r="L6" s="65" t="s">
        <v>262</v>
      </c>
      <c r="M6" s="137">
        <f>SUM(H6,J8,H9)</f>
        <v>46</v>
      </c>
      <c r="N6" s="137" t="s">
        <v>5</v>
      </c>
      <c r="O6" s="137">
        <f>SUM(J6,H8,J9)</f>
        <v>45</v>
      </c>
      <c r="P6" s="137">
        <f t="shared" ref="P6:P8" si="0">M6-O6</f>
        <v>1</v>
      </c>
      <c r="Q6" s="137">
        <f>SUM(E6,G8,E9)</f>
        <v>3</v>
      </c>
      <c r="R6" s="137">
        <f t="shared" ref="R6:R8" si="1">Q6+(P6/100)</f>
        <v>3.01</v>
      </c>
      <c r="S6" s="137">
        <f t="shared" ref="S6:S8" si="2">RANK(R6,$R$5:$R$8,0)</f>
        <v>3</v>
      </c>
      <c r="U6" s="87"/>
      <c r="V6" s="48"/>
      <c r="W6" s="50"/>
      <c r="X6" s="147"/>
      <c r="Y6" s="147"/>
      <c r="Z6" s="37"/>
      <c r="AA6" s="37"/>
      <c r="AB6" s="38"/>
      <c r="AC6" s="38"/>
    </row>
    <row r="7" spans="1:29" ht="15.75">
      <c r="A7" s="87">
        <v>118</v>
      </c>
      <c r="B7" s="46" t="str">
        <f>L8</f>
        <v>Barbora Viktorová</v>
      </c>
      <c r="C7" s="89" t="s">
        <v>3</v>
      </c>
      <c r="D7" s="46" t="str">
        <f>L7</f>
        <v>Klára Vojtová</v>
      </c>
      <c r="E7" s="137">
        <v>2</v>
      </c>
      <c r="F7" s="137" t="s">
        <v>5</v>
      </c>
      <c r="G7" s="137">
        <v>0</v>
      </c>
      <c r="H7" s="137">
        <v>22</v>
      </c>
      <c r="I7" s="137" t="s">
        <v>5</v>
      </c>
      <c r="J7" s="137">
        <v>1</v>
      </c>
      <c r="K7" s="54"/>
      <c r="L7" s="66" t="s">
        <v>261</v>
      </c>
      <c r="M7" s="137">
        <f>SUM(J6,J7,H10)</f>
        <v>7</v>
      </c>
      <c r="N7" s="137" t="s">
        <v>5</v>
      </c>
      <c r="O7" s="137">
        <f>SUM(H6,H7,J10)</f>
        <v>66</v>
      </c>
      <c r="P7" s="137">
        <f t="shared" si="0"/>
        <v>-59</v>
      </c>
      <c r="Q7" s="137">
        <f>SUM(G6,G7,E10)</f>
        <v>0</v>
      </c>
      <c r="R7" s="137">
        <f t="shared" si="1"/>
        <v>-0.59</v>
      </c>
      <c r="S7" s="137">
        <f t="shared" si="2"/>
        <v>4</v>
      </c>
      <c r="U7" s="87"/>
      <c r="V7" s="48"/>
      <c r="W7" s="57"/>
      <c r="X7" s="214" t="str">
        <f>V4</f>
        <v>Adéla Schořová</v>
      </c>
      <c r="Y7" s="211"/>
      <c r="Z7" s="37"/>
      <c r="AA7" s="37"/>
      <c r="AB7" s="38"/>
      <c r="AC7" s="38"/>
    </row>
    <row r="8" spans="1:29" ht="15.75">
      <c r="A8" s="87">
        <v>119</v>
      </c>
      <c r="B8" s="46" t="str">
        <f>L5</f>
        <v>Adéla Schořová</v>
      </c>
      <c r="C8" s="89" t="s">
        <v>3</v>
      </c>
      <c r="D8" s="46" t="str">
        <f>L6</f>
        <v>Denisa Dušková</v>
      </c>
      <c r="E8" s="137">
        <v>2</v>
      </c>
      <c r="F8" s="137" t="s">
        <v>5</v>
      </c>
      <c r="G8" s="137">
        <v>0</v>
      </c>
      <c r="H8" s="137">
        <v>22</v>
      </c>
      <c r="I8" s="137" t="s">
        <v>5</v>
      </c>
      <c r="J8" s="137">
        <v>8</v>
      </c>
      <c r="K8" s="54"/>
      <c r="L8" s="65" t="s">
        <v>263</v>
      </c>
      <c r="M8" s="137">
        <f>SUM(J5,H7,J9)</f>
        <v>46</v>
      </c>
      <c r="N8" s="137" t="s">
        <v>5</v>
      </c>
      <c r="O8" s="137">
        <f>SUM(H5,J7,H9)</f>
        <v>39</v>
      </c>
      <c r="P8" s="137">
        <f t="shared" si="0"/>
        <v>7</v>
      </c>
      <c r="Q8" s="137">
        <f>SUM(G5,E7,G9)</f>
        <v>3</v>
      </c>
      <c r="R8" s="137">
        <f t="shared" si="1"/>
        <v>3.07</v>
      </c>
      <c r="S8" s="137">
        <f t="shared" si="2"/>
        <v>2</v>
      </c>
      <c r="U8" s="87"/>
      <c r="V8" s="48"/>
      <c r="W8" s="50"/>
      <c r="X8" s="148"/>
      <c r="Y8" s="149"/>
      <c r="Z8" s="37"/>
      <c r="AA8" s="37"/>
      <c r="AB8" s="38"/>
      <c r="AC8" s="38"/>
    </row>
    <row r="9" spans="1:29" ht="15.75">
      <c r="A9" s="87">
        <v>180</v>
      </c>
      <c r="B9" s="46" t="str">
        <f>L6</f>
        <v>Denisa Dušková</v>
      </c>
      <c r="C9" s="89" t="s">
        <v>3</v>
      </c>
      <c r="D9" s="46" t="str">
        <f>L8</f>
        <v>Barbora Viktorová</v>
      </c>
      <c r="E9" s="137">
        <v>1</v>
      </c>
      <c r="F9" s="137" t="s">
        <v>5</v>
      </c>
      <c r="G9" s="137">
        <v>1</v>
      </c>
      <c r="H9" s="137">
        <v>16</v>
      </c>
      <c r="I9" s="137" t="s">
        <v>5</v>
      </c>
      <c r="J9" s="137">
        <v>18</v>
      </c>
      <c r="K9" s="54"/>
      <c r="L9" s="55"/>
      <c r="M9" s="35">
        <f>SUM(M5:M8)</f>
        <v>165</v>
      </c>
      <c r="N9" s="36">
        <f>M9-O9</f>
        <v>0</v>
      </c>
      <c r="O9" s="35">
        <f>SUM(O5:O8)</f>
        <v>165</v>
      </c>
      <c r="P9" s="136"/>
      <c r="Q9" s="136"/>
      <c r="R9" s="136"/>
      <c r="S9" s="136"/>
      <c r="U9" s="87"/>
      <c r="V9" s="48"/>
      <c r="W9" s="50"/>
      <c r="X9" s="147"/>
      <c r="Y9" s="150"/>
      <c r="Z9" s="37"/>
      <c r="AA9" s="37"/>
      <c r="AB9" s="38"/>
      <c r="AC9" s="38"/>
    </row>
    <row r="10" spans="1:29" ht="15.75">
      <c r="A10" s="87">
        <v>181</v>
      </c>
      <c r="B10" s="46" t="str">
        <f>L7</f>
        <v>Klára Vojtová</v>
      </c>
      <c r="C10" s="89" t="s">
        <v>3</v>
      </c>
      <c r="D10" s="46" t="str">
        <f>L5</f>
        <v>Adéla Schořová</v>
      </c>
      <c r="E10" s="137">
        <v>0</v>
      </c>
      <c r="F10" s="137" t="s">
        <v>5</v>
      </c>
      <c r="G10" s="137">
        <v>2</v>
      </c>
      <c r="H10" s="137">
        <v>1</v>
      </c>
      <c r="I10" s="137" t="s">
        <v>5</v>
      </c>
      <c r="J10" s="137">
        <v>22</v>
      </c>
      <c r="K10" s="54"/>
      <c r="L10" s="55"/>
      <c r="M10" s="136"/>
      <c r="N10" s="136"/>
      <c r="O10" s="136"/>
      <c r="P10" s="136"/>
      <c r="Q10" s="136"/>
      <c r="R10" s="136"/>
      <c r="S10" s="136"/>
      <c r="U10" s="28" t="s">
        <v>33</v>
      </c>
      <c r="V10" s="226" t="str">
        <f>L25</f>
        <v>Martina Kejřová</v>
      </c>
      <c r="W10" s="227"/>
      <c r="X10" s="147"/>
      <c r="Y10" s="150"/>
      <c r="Z10" s="37"/>
      <c r="AA10" s="37"/>
      <c r="AB10" s="38"/>
      <c r="AC10" s="38"/>
    </row>
    <row r="11" spans="1:29" ht="15.75">
      <c r="B11" s="46"/>
      <c r="C11" s="89"/>
      <c r="D11" s="46"/>
      <c r="E11" s="137"/>
      <c r="F11" s="137"/>
      <c r="G11" s="137"/>
      <c r="H11" s="137"/>
      <c r="I11" s="137"/>
      <c r="J11" s="137"/>
      <c r="K11" s="54"/>
      <c r="L11" s="55"/>
      <c r="M11" s="136"/>
      <c r="N11" s="136"/>
      <c r="O11" s="136"/>
      <c r="P11" s="136"/>
      <c r="Q11" s="136"/>
      <c r="R11" s="136"/>
      <c r="S11" s="136"/>
      <c r="U11" s="87"/>
      <c r="V11" s="48"/>
      <c r="W11" s="52"/>
      <c r="X11" s="151"/>
      <c r="Y11" s="150"/>
      <c r="Z11" s="37"/>
      <c r="AA11" s="37"/>
      <c r="AB11" s="38"/>
      <c r="AC11" s="38"/>
    </row>
    <row r="12" spans="1:29" ht="15.75">
      <c r="B12" s="46"/>
      <c r="C12" s="89"/>
      <c r="D12" s="46"/>
      <c r="E12" s="137"/>
      <c r="F12" s="137"/>
      <c r="G12" s="137"/>
      <c r="H12" s="137"/>
      <c r="I12" s="137"/>
      <c r="J12" s="137"/>
      <c r="K12" s="54"/>
      <c r="L12" s="33" t="s">
        <v>14</v>
      </c>
      <c r="M12" s="188"/>
      <c r="N12" s="188"/>
      <c r="O12" s="188"/>
      <c r="P12" s="136"/>
      <c r="Q12" s="136"/>
      <c r="R12" s="136"/>
      <c r="S12" s="136"/>
      <c r="U12" s="87"/>
      <c r="V12" s="48"/>
      <c r="W12" s="53"/>
      <c r="X12" s="151"/>
      <c r="Y12" s="150"/>
      <c r="Z12" s="37"/>
      <c r="AA12" s="37"/>
      <c r="AB12" s="38"/>
      <c r="AC12" s="38"/>
    </row>
    <row r="13" spans="1:29" ht="15.75">
      <c r="B13" s="46"/>
      <c r="C13" s="89"/>
      <c r="D13" s="46"/>
      <c r="E13" s="137"/>
      <c r="F13" s="137"/>
      <c r="G13" s="137"/>
      <c r="H13" s="137"/>
      <c r="I13" s="137"/>
      <c r="J13" s="137"/>
      <c r="K13" s="54"/>
      <c r="L13" s="137" t="s">
        <v>9</v>
      </c>
      <c r="M13" s="194" t="s">
        <v>10</v>
      </c>
      <c r="N13" s="194"/>
      <c r="O13" s="194"/>
      <c r="P13" s="56" t="s">
        <v>11</v>
      </c>
      <c r="Q13" s="137" t="s">
        <v>12</v>
      </c>
      <c r="R13" s="137" t="s">
        <v>13</v>
      </c>
      <c r="S13" s="137" t="s">
        <v>0</v>
      </c>
      <c r="U13" s="206"/>
      <c r="V13" s="206"/>
      <c r="W13" s="211" t="str">
        <f>V16</f>
        <v>Klára Stehnová</v>
      </c>
      <c r="X13" s="211"/>
      <c r="Y13" s="150"/>
      <c r="Z13" s="214" t="str">
        <f>X19</f>
        <v>Ema Staňková</v>
      </c>
      <c r="AA13" s="211"/>
      <c r="AB13" s="38"/>
      <c r="AC13" s="38"/>
    </row>
    <row r="14" spans="1:29" ht="15.75">
      <c r="A14" s="87">
        <v>57</v>
      </c>
      <c r="B14" s="46" t="str">
        <f>L14</f>
        <v>Ema Staňková</v>
      </c>
      <c r="C14" s="89" t="s">
        <v>3</v>
      </c>
      <c r="D14" s="46" t="str">
        <f>L17</f>
        <v>Magdalena Komínková</v>
      </c>
      <c r="E14" s="137">
        <v>2</v>
      </c>
      <c r="F14" s="137" t="s">
        <v>5</v>
      </c>
      <c r="G14" s="137">
        <v>0</v>
      </c>
      <c r="H14" s="137">
        <v>22</v>
      </c>
      <c r="I14" s="143" t="s">
        <v>5</v>
      </c>
      <c r="J14" s="137">
        <v>12</v>
      </c>
      <c r="K14" s="54"/>
      <c r="L14" s="64" t="s">
        <v>151</v>
      </c>
      <c r="M14" s="137">
        <f>SUM(H14,H17,J19)</f>
        <v>66</v>
      </c>
      <c r="N14" s="136" t="s">
        <v>5</v>
      </c>
      <c r="O14" s="137">
        <f>SUM(J14,J17,H19)</f>
        <v>24</v>
      </c>
      <c r="P14" s="137">
        <f>M14-O14</f>
        <v>42</v>
      </c>
      <c r="Q14" s="137">
        <f>SUM(E14,E17,G19)</f>
        <v>6</v>
      </c>
      <c r="R14" s="137">
        <f>Q14+(P14/100)</f>
        <v>6.42</v>
      </c>
      <c r="S14" s="137">
        <f>RANK(R14,$R$14:$R$17,0)</f>
        <v>1</v>
      </c>
      <c r="U14" s="205"/>
      <c r="V14" s="222"/>
      <c r="W14" s="228" t="s">
        <v>51</v>
      </c>
      <c r="X14" s="228"/>
      <c r="Y14" s="150"/>
      <c r="Z14" s="229"/>
      <c r="AA14" s="230"/>
      <c r="AB14" s="38"/>
      <c r="AC14" s="38"/>
    </row>
    <row r="15" spans="1:29" ht="15.75">
      <c r="A15" s="87">
        <v>58</v>
      </c>
      <c r="B15" s="46" t="str">
        <f>L15</f>
        <v>Mariana Poláková</v>
      </c>
      <c r="C15" s="89" t="s">
        <v>3</v>
      </c>
      <c r="D15" s="46" t="str">
        <f>L16</f>
        <v>Michaela Říhová</v>
      </c>
      <c r="E15" s="137">
        <v>2</v>
      </c>
      <c r="F15" s="137" t="s">
        <v>5</v>
      </c>
      <c r="G15" s="137">
        <v>0</v>
      </c>
      <c r="H15" s="137">
        <v>22</v>
      </c>
      <c r="I15" s="137" t="s">
        <v>5</v>
      </c>
      <c r="J15" s="137">
        <v>12</v>
      </c>
      <c r="K15" s="54"/>
      <c r="L15" s="77" t="s">
        <v>265</v>
      </c>
      <c r="M15" s="137">
        <f>SUM(H15,J17,H18)</f>
        <v>51</v>
      </c>
      <c r="N15" s="137" t="s">
        <v>5</v>
      </c>
      <c r="O15" s="137">
        <f>SUM(J15,H17,J18)</f>
        <v>49</v>
      </c>
      <c r="P15" s="137">
        <f t="shared" ref="P15:P17" si="3">M15-O15</f>
        <v>2</v>
      </c>
      <c r="Q15" s="137">
        <f>SUM(E15,G17,E18)</f>
        <v>4</v>
      </c>
      <c r="R15" s="137">
        <f t="shared" ref="R15:R17" si="4">Q15+(P15/100)</f>
        <v>4.0199999999999996</v>
      </c>
      <c r="S15" s="137">
        <f t="shared" ref="S15:S17" si="5">RANK(R15,$R$14:$R$17,0)</f>
        <v>2</v>
      </c>
      <c r="U15" s="87"/>
      <c r="V15" s="48"/>
      <c r="W15" s="48"/>
      <c r="X15" s="147"/>
      <c r="Y15" s="150"/>
      <c r="Z15" s="39"/>
      <c r="AA15" s="40"/>
      <c r="AB15" s="38"/>
      <c r="AC15" s="38"/>
    </row>
    <row r="16" spans="1:29" ht="15.75">
      <c r="A16" s="87">
        <v>120</v>
      </c>
      <c r="B16" s="46" t="str">
        <f>L17</f>
        <v>Magdalena Komínková</v>
      </c>
      <c r="C16" s="89" t="s">
        <v>3</v>
      </c>
      <c r="D16" s="46" t="str">
        <f>L16</f>
        <v>Michaela Říhová</v>
      </c>
      <c r="E16" s="137">
        <v>1</v>
      </c>
      <c r="F16" s="137" t="s">
        <v>5</v>
      </c>
      <c r="G16" s="137">
        <v>1</v>
      </c>
      <c r="H16" s="137">
        <v>16</v>
      </c>
      <c r="I16" s="137" t="s">
        <v>5</v>
      </c>
      <c r="J16" s="137">
        <v>16</v>
      </c>
      <c r="K16" s="54"/>
      <c r="L16" s="65" t="s">
        <v>266</v>
      </c>
      <c r="M16" s="137">
        <f>SUM(J15,J16,H19)</f>
        <v>33</v>
      </c>
      <c r="N16" s="137" t="s">
        <v>5</v>
      </c>
      <c r="O16" s="137">
        <f>SUM(H15,H16,J19)</f>
        <v>60</v>
      </c>
      <c r="P16" s="137">
        <f t="shared" si="3"/>
        <v>-27</v>
      </c>
      <c r="Q16" s="137">
        <f>SUM(G15,G16,E19)</f>
        <v>1</v>
      </c>
      <c r="R16" s="137">
        <f t="shared" si="4"/>
        <v>0.73</v>
      </c>
      <c r="S16" s="137">
        <f t="shared" si="5"/>
        <v>4</v>
      </c>
      <c r="U16" s="28" t="s">
        <v>30</v>
      </c>
      <c r="V16" s="226" t="str">
        <f>L23</f>
        <v>Klára Stehnová</v>
      </c>
      <c r="W16" s="226"/>
      <c r="X16" s="147"/>
      <c r="Y16" s="150"/>
      <c r="Z16" s="39"/>
      <c r="AA16" s="40"/>
      <c r="AB16" s="38"/>
      <c r="AC16" s="38"/>
    </row>
    <row r="17" spans="1:29" ht="15.75" customHeight="1">
      <c r="A17" s="87">
        <v>121</v>
      </c>
      <c r="B17" s="46" t="str">
        <f>L14</f>
        <v>Ema Staňková</v>
      </c>
      <c r="C17" s="89" t="s">
        <v>3</v>
      </c>
      <c r="D17" s="46" t="str">
        <f>L15</f>
        <v>Mariana Poláková</v>
      </c>
      <c r="E17" s="137">
        <v>2</v>
      </c>
      <c r="F17" s="137" t="s">
        <v>5</v>
      </c>
      <c r="G17" s="137">
        <v>0</v>
      </c>
      <c r="H17" s="137">
        <v>22</v>
      </c>
      <c r="I17" s="137" t="s">
        <v>5</v>
      </c>
      <c r="J17" s="137">
        <v>7</v>
      </c>
      <c r="K17" s="54"/>
      <c r="L17" s="61" t="s">
        <v>267</v>
      </c>
      <c r="M17" s="137">
        <f>SUM(J14,H16,J18)</f>
        <v>43</v>
      </c>
      <c r="N17" s="137" t="s">
        <v>5</v>
      </c>
      <c r="O17" s="137">
        <f>SUM(H14,J16,H18)</f>
        <v>60</v>
      </c>
      <c r="P17" s="137">
        <f t="shared" si="3"/>
        <v>-17</v>
      </c>
      <c r="Q17" s="137">
        <f>SUM(G14,E16,G18)</f>
        <v>1</v>
      </c>
      <c r="R17" s="137">
        <f t="shared" si="4"/>
        <v>0.83</v>
      </c>
      <c r="S17" s="137">
        <f t="shared" si="5"/>
        <v>3</v>
      </c>
      <c r="U17" s="87"/>
      <c r="V17" s="48"/>
      <c r="W17" s="49"/>
      <c r="X17" s="147"/>
      <c r="Y17" s="150"/>
      <c r="Z17" s="39"/>
      <c r="AA17" s="40"/>
      <c r="AB17" s="38"/>
      <c r="AC17" s="38"/>
    </row>
    <row r="18" spans="1:29" ht="15.75">
      <c r="A18" s="87">
        <v>182</v>
      </c>
      <c r="B18" s="46" t="str">
        <f>L15</f>
        <v>Mariana Poláková</v>
      </c>
      <c r="C18" s="89" t="s">
        <v>3</v>
      </c>
      <c r="D18" s="46" t="str">
        <f>L17</f>
        <v>Magdalena Komínková</v>
      </c>
      <c r="E18" s="143">
        <v>2</v>
      </c>
      <c r="F18" s="137" t="s">
        <v>5</v>
      </c>
      <c r="G18" s="137">
        <v>0</v>
      </c>
      <c r="H18" s="137">
        <v>22</v>
      </c>
      <c r="I18" s="137" t="s">
        <v>5</v>
      </c>
      <c r="J18" s="137">
        <v>15</v>
      </c>
      <c r="K18" s="54"/>
      <c r="L18" s="55"/>
      <c r="M18" s="35">
        <f>SUM(M14:M17)</f>
        <v>193</v>
      </c>
      <c r="N18" s="36">
        <f>M18-O18</f>
        <v>0</v>
      </c>
      <c r="O18" s="35">
        <f>SUM(O14:O17)</f>
        <v>193</v>
      </c>
      <c r="P18" s="136"/>
      <c r="Q18" s="136"/>
      <c r="R18" s="136"/>
      <c r="S18" s="136"/>
      <c r="U18" s="87"/>
      <c r="V18" s="48"/>
      <c r="W18" s="50"/>
      <c r="X18" s="147"/>
      <c r="Y18" s="150"/>
      <c r="Z18" s="39"/>
      <c r="AA18" s="40"/>
      <c r="AB18" s="38"/>
      <c r="AC18" s="38"/>
    </row>
    <row r="19" spans="1:29" ht="15.75">
      <c r="A19" s="87">
        <v>183</v>
      </c>
      <c r="B19" s="46" t="str">
        <f>L16</f>
        <v>Michaela Říhová</v>
      </c>
      <c r="C19" s="89" t="s">
        <v>3</v>
      </c>
      <c r="D19" s="46" t="str">
        <f>L14</f>
        <v>Ema Staňková</v>
      </c>
      <c r="E19" s="137">
        <v>0</v>
      </c>
      <c r="F19" s="137" t="s">
        <v>5</v>
      </c>
      <c r="G19" s="137">
        <v>2</v>
      </c>
      <c r="H19" s="137">
        <v>5</v>
      </c>
      <c r="I19" s="137" t="s">
        <v>5</v>
      </c>
      <c r="J19" s="137">
        <v>22</v>
      </c>
      <c r="K19" s="54"/>
      <c r="L19" s="55"/>
      <c r="M19" s="136"/>
      <c r="N19" s="136"/>
      <c r="O19" s="136"/>
      <c r="P19" s="136"/>
      <c r="Q19" s="136"/>
      <c r="R19" s="136"/>
      <c r="S19" s="136"/>
      <c r="U19" s="87"/>
      <c r="V19" s="51"/>
      <c r="W19" s="57"/>
      <c r="X19" s="208" t="str">
        <f>V22</f>
        <v>Ema Staňková</v>
      </c>
      <c r="Y19" s="209"/>
      <c r="Z19" s="39"/>
      <c r="AA19" s="40"/>
      <c r="AB19" s="38"/>
      <c r="AC19" s="38"/>
    </row>
    <row r="20" spans="1:29" ht="15.75">
      <c r="B20" s="46"/>
      <c r="C20" s="89"/>
      <c r="D20" s="46"/>
      <c r="E20" s="137"/>
      <c r="F20" s="137"/>
      <c r="G20" s="137"/>
      <c r="H20" s="137"/>
      <c r="I20" s="137"/>
      <c r="J20" s="137"/>
      <c r="K20" s="54"/>
      <c r="L20" s="33" t="s">
        <v>25</v>
      </c>
      <c r="M20" s="136"/>
      <c r="N20" s="136"/>
      <c r="O20" s="136"/>
      <c r="P20" s="136"/>
      <c r="Q20" s="136"/>
      <c r="R20" s="136"/>
      <c r="S20" s="136"/>
      <c r="U20" s="87"/>
      <c r="V20" s="51"/>
      <c r="W20" s="57"/>
      <c r="X20" s="148"/>
      <c r="Y20" s="152"/>
      <c r="Z20" s="39"/>
      <c r="AA20" s="40"/>
      <c r="AB20" s="38"/>
      <c r="AC20" s="38"/>
    </row>
    <row r="21" spans="1:29" ht="15.75">
      <c r="B21" s="103"/>
      <c r="C21" s="139"/>
      <c r="D21" s="103"/>
      <c r="E21" s="140"/>
      <c r="F21" s="140"/>
      <c r="G21" s="140"/>
      <c r="H21" s="140"/>
      <c r="I21" s="140"/>
      <c r="J21" s="140"/>
      <c r="K21" s="111"/>
      <c r="L21" s="137" t="s">
        <v>9</v>
      </c>
      <c r="M21" s="194" t="s">
        <v>10</v>
      </c>
      <c r="N21" s="194"/>
      <c r="O21" s="194"/>
      <c r="P21" s="56" t="s">
        <v>11</v>
      </c>
      <c r="Q21" s="137" t="s">
        <v>12</v>
      </c>
      <c r="R21" s="137" t="s">
        <v>13</v>
      </c>
      <c r="S21" s="137" t="s">
        <v>0</v>
      </c>
      <c r="T21" s="103"/>
      <c r="U21" s="87"/>
      <c r="V21" s="51"/>
      <c r="W21" s="57"/>
      <c r="X21" s="147"/>
      <c r="Y21" s="151"/>
      <c r="Z21" s="39"/>
      <c r="AA21" s="40"/>
      <c r="AB21" s="38"/>
      <c r="AC21" s="38"/>
    </row>
    <row r="22" spans="1:29" ht="15.75">
      <c r="A22" s="87">
        <v>14</v>
      </c>
      <c r="B22" s="46" t="str">
        <f>L22</f>
        <v>Aneta Krupičková</v>
      </c>
      <c r="C22" s="89" t="s">
        <v>3</v>
      </c>
      <c r="D22" s="46" t="str">
        <f>L26</f>
        <v>Monika Javůrková</v>
      </c>
      <c r="E22" s="137">
        <v>2</v>
      </c>
      <c r="F22" s="137" t="s">
        <v>5</v>
      </c>
      <c r="G22" s="143">
        <v>0</v>
      </c>
      <c r="H22" s="137">
        <v>22</v>
      </c>
      <c r="I22" s="137" t="s">
        <v>5</v>
      </c>
      <c r="J22" s="137">
        <v>3</v>
      </c>
      <c r="L22" s="104" t="s">
        <v>156</v>
      </c>
      <c r="M22" s="89">
        <f>SUM(H22,H25,H27,H30)</f>
        <v>88</v>
      </c>
      <c r="N22" s="87" t="s">
        <v>5</v>
      </c>
      <c r="O22" s="89">
        <f>SUM(J22,J25,J27,J30)</f>
        <v>25</v>
      </c>
      <c r="P22" s="89">
        <f>M22-O22</f>
        <v>63</v>
      </c>
      <c r="Q22" s="89">
        <f>SUM(E22,E25,E27,E30)</f>
        <v>8</v>
      </c>
      <c r="R22" s="89">
        <f>Q22+(P22/100)</f>
        <v>8.6300000000000008</v>
      </c>
      <c r="S22" s="89">
        <f>RANK(R22,$R$22:$R$26,0)</f>
        <v>1</v>
      </c>
      <c r="T22" s="103"/>
      <c r="U22" s="144" t="s">
        <v>19</v>
      </c>
      <c r="V22" s="211" t="str">
        <f>L14</f>
        <v>Ema Staňková</v>
      </c>
      <c r="W22" s="212"/>
      <c r="X22" s="147"/>
      <c r="Y22" s="147"/>
      <c r="Z22" s="39"/>
      <c r="AA22" s="40"/>
      <c r="AB22" s="38"/>
      <c r="AC22" s="38"/>
    </row>
    <row r="23" spans="1:29" ht="15.75">
      <c r="A23" s="87">
        <v>15</v>
      </c>
      <c r="B23" s="46" t="str">
        <f>L23</f>
        <v>Klára Stehnová</v>
      </c>
      <c r="C23" s="89" t="s">
        <v>3</v>
      </c>
      <c r="D23" s="46" t="str">
        <f>L25</f>
        <v>Martina Kejřová</v>
      </c>
      <c r="E23" s="137">
        <v>2</v>
      </c>
      <c r="F23" s="137" t="s">
        <v>5</v>
      </c>
      <c r="G23" s="137">
        <v>0</v>
      </c>
      <c r="H23" s="137">
        <v>22</v>
      </c>
      <c r="I23" s="137" t="s">
        <v>5</v>
      </c>
      <c r="J23" s="137">
        <v>12</v>
      </c>
      <c r="L23" s="62" t="s">
        <v>153</v>
      </c>
      <c r="M23" s="89">
        <f>SUM(H23,H26,H28,J30)</f>
        <v>77</v>
      </c>
      <c r="N23" s="89" t="s">
        <v>5</v>
      </c>
      <c r="O23" s="89">
        <f>SUM(J23,J26,H30,J28)</f>
        <v>51</v>
      </c>
      <c r="P23" s="89">
        <f t="shared" ref="P23:P26" si="6">M23-O23</f>
        <v>26</v>
      </c>
      <c r="Q23" s="89">
        <f>SUM(E23,E26,E28,G30)</f>
        <v>6</v>
      </c>
      <c r="R23" s="89">
        <f t="shared" ref="R23:R26" si="7">Q23+(P23/100)</f>
        <v>6.26</v>
      </c>
      <c r="S23" s="89">
        <f t="shared" ref="S23:S26" si="8">RANK(R23,$R$22:$R$26,0)</f>
        <v>2</v>
      </c>
      <c r="T23" s="103"/>
      <c r="U23" s="87"/>
      <c r="V23" s="120"/>
      <c r="W23" s="120"/>
      <c r="Z23" s="41"/>
      <c r="AA23" s="42"/>
      <c r="AB23" s="38"/>
      <c r="AC23" s="38"/>
    </row>
    <row r="24" spans="1:29" ht="15.75">
      <c r="A24" s="87">
        <v>59</v>
      </c>
      <c r="B24" s="46" t="str">
        <f>L24</f>
        <v>bye</v>
      </c>
      <c r="C24" s="89" t="s">
        <v>3</v>
      </c>
      <c r="D24" s="46" t="str">
        <f>L26</f>
        <v>Monika Javůrková</v>
      </c>
      <c r="E24" s="137">
        <v>0</v>
      </c>
      <c r="F24" s="137" t="s">
        <v>5</v>
      </c>
      <c r="G24" s="137">
        <v>2</v>
      </c>
      <c r="H24" s="137">
        <v>0</v>
      </c>
      <c r="I24" s="137" t="s">
        <v>5</v>
      </c>
      <c r="J24" s="137">
        <v>22</v>
      </c>
      <c r="L24" s="26" t="s">
        <v>53</v>
      </c>
      <c r="M24" s="89">
        <f>SUM(H31,H24,J27,J28)</f>
        <v>0</v>
      </c>
      <c r="N24" s="89" t="s">
        <v>5</v>
      </c>
      <c r="O24" s="89">
        <f>SUM(J24,J31,H28,H27)</f>
        <v>88</v>
      </c>
      <c r="P24" s="89">
        <f t="shared" si="6"/>
        <v>-88</v>
      </c>
      <c r="Q24" s="89">
        <f>SUM(E24,E31,G28,G27)</f>
        <v>0</v>
      </c>
      <c r="R24" s="89">
        <f t="shared" si="7"/>
        <v>-0.88</v>
      </c>
      <c r="S24" s="89">
        <f t="shared" si="8"/>
        <v>5</v>
      </c>
      <c r="T24" s="103"/>
      <c r="U24" s="87"/>
      <c r="V24" s="120"/>
      <c r="W24" s="120"/>
      <c r="Z24" s="41"/>
      <c r="AA24" s="42"/>
      <c r="AB24" s="38"/>
      <c r="AC24" s="38"/>
    </row>
    <row r="25" spans="1:29" ht="15.75">
      <c r="A25" s="87">
        <v>60</v>
      </c>
      <c r="B25" s="46" t="str">
        <f>L22</f>
        <v>Aneta Krupičková</v>
      </c>
      <c r="C25" s="89" t="s">
        <v>3</v>
      </c>
      <c r="D25" s="46" t="str">
        <f>L25</f>
        <v>Martina Kejřová</v>
      </c>
      <c r="E25" s="137">
        <v>2</v>
      </c>
      <c r="F25" s="137" t="s">
        <v>5</v>
      </c>
      <c r="G25" s="137">
        <v>0</v>
      </c>
      <c r="H25" s="137">
        <v>22</v>
      </c>
      <c r="I25" s="137" t="s">
        <v>5</v>
      </c>
      <c r="J25" s="137">
        <v>11</v>
      </c>
      <c r="L25" s="62" t="s">
        <v>168</v>
      </c>
      <c r="M25" s="89">
        <f>SUM(H29,J23,J25,J31)</f>
        <v>67</v>
      </c>
      <c r="N25" s="89" t="s">
        <v>5</v>
      </c>
      <c r="O25" s="89">
        <f>SUM(H23,H25,H31,J29)</f>
        <v>52</v>
      </c>
      <c r="P25" s="89">
        <f t="shared" si="6"/>
        <v>15</v>
      </c>
      <c r="Q25" s="89">
        <f>SUM(E29,G23,G25,G31)</f>
        <v>4</v>
      </c>
      <c r="R25" s="89">
        <f t="shared" si="7"/>
        <v>4.1500000000000004</v>
      </c>
      <c r="S25" s="89">
        <f t="shared" si="8"/>
        <v>3</v>
      </c>
      <c r="T25" s="103"/>
      <c r="U25" s="87"/>
      <c r="V25" s="120"/>
      <c r="W25" s="120"/>
      <c r="Y25" s="218" t="str">
        <f>X7</f>
        <v>Adéla Schořová</v>
      </c>
      <c r="Z25" s="218"/>
      <c r="AA25" s="41"/>
      <c r="AB25" s="208" t="str">
        <f>Z13</f>
        <v>Ema Staňková</v>
      </c>
      <c r="AC25" s="218"/>
    </row>
    <row r="26" spans="1:29" ht="15.75">
      <c r="A26" s="87">
        <v>122</v>
      </c>
      <c r="B26" s="46" t="str">
        <f>L23</f>
        <v>Klára Stehnová</v>
      </c>
      <c r="C26" s="89" t="s">
        <v>3</v>
      </c>
      <c r="D26" s="46" t="str">
        <f>L26</f>
        <v>Monika Javůrková</v>
      </c>
      <c r="E26" s="137">
        <v>2</v>
      </c>
      <c r="F26" s="137" t="s">
        <v>5</v>
      </c>
      <c r="G26" s="137">
        <v>0</v>
      </c>
      <c r="H26" s="137">
        <v>22</v>
      </c>
      <c r="I26" s="137" t="s">
        <v>5</v>
      </c>
      <c r="J26" s="137">
        <v>17</v>
      </c>
      <c r="L26" s="62" t="s">
        <v>264</v>
      </c>
      <c r="M26" s="89">
        <f>SUM(J22,J24,J26,J29)</f>
        <v>50</v>
      </c>
      <c r="N26" s="89" t="s">
        <v>5</v>
      </c>
      <c r="O26" s="89">
        <f>SUM(H22,H24,H26,H29)</f>
        <v>66</v>
      </c>
      <c r="P26" s="89">
        <f t="shared" si="6"/>
        <v>-16</v>
      </c>
      <c r="Q26" s="89">
        <f>SUM(G22,G24,G26,G29)</f>
        <v>2</v>
      </c>
      <c r="R26" s="89">
        <f t="shared" si="7"/>
        <v>1.84</v>
      </c>
      <c r="S26" s="89">
        <f t="shared" si="8"/>
        <v>4</v>
      </c>
      <c r="T26" s="103"/>
      <c r="U26" s="87"/>
      <c r="V26" s="120"/>
      <c r="W26" s="120"/>
      <c r="Y26" s="213" t="s">
        <v>50</v>
      </c>
      <c r="Z26" s="213"/>
      <c r="AA26" s="42"/>
      <c r="AB26" s="268" t="s">
        <v>213</v>
      </c>
      <c r="AC26" s="213"/>
    </row>
    <row r="27" spans="1:29" ht="15.75">
      <c r="A27" s="87">
        <v>123</v>
      </c>
      <c r="B27" s="46" t="str">
        <f>L22</f>
        <v>Aneta Krupičková</v>
      </c>
      <c r="C27" s="89" t="s">
        <v>3</v>
      </c>
      <c r="D27" s="46" t="str">
        <f>L24</f>
        <v>bye</v>
      </c>
      <c r="E27" s="137">
        <v>2</v>
      </c>
      <c r="F27" s="137" t="s">
        <v>5</v>
      </c>
      <c r="G27" s="137">
        <v>0</v>
      </c>
      <c r="H27" s="137">
        <v>22</v>
      </c>
      <c r="I27" s="137" t="s">
        <v>5</v>
      </c>
      <c r="J27" s="137">
        <v>0</v>
      </c>
      <c r="L27" s="45"/>
      <c r="M27" s="4">
        <f>SUM(M22:M26)</f>
        <v>282</v>
      </c>
      <c r="N27" s="3">
        <f>M27-O27</f>
        <v>0</v>
      </c>
      <c r="O27" s="4">
        <f>SUM(O22:O26)</f>
        <v>282</v>
      </c>
      <c r="P27" s="87"/>
      <c r="Q27" s="87"/>
      <c r="R27" s="87"/>
      <c r="S27" s="87"/>
      <c r="T27" s="103"/>
      <c r="U27" s="87"/>
      <c r="V27" s="120"/>
      <c r="W27" s="120"/>
      <c r="Z27" s="41"/>
      <c r="AA27" s="42"/>
      <c r="AB27" s="38"/>
      <c r="AC27" s="38"/>
    </row>
    <row r="28" spans="1:29" ht="15.75">
      <c r="A28" s="87">
        <v>184</v>
      </c>
      <c r="B28" s="46" t="str">
        <f>L23</f>
        <v>Klára Stehnová</v>
      </c>
      <c r="C28" s="89" t="s">
        <v>3</v>
      </c>
      <c r="D28" s="46" t="str">
        <f>L24</f>
        <v>bye</v>
      </c>
      <c r="E28" s="137">
        <v>2</v>
      </c>
      <c r="F28" s="137" t="s">
        <v>5</v>
      </c>
      <c r="G28" s="137">
        <v>0</v>
      </c>
      <c r="H28" s="137">
        <v>22</v>
      </c>
      <c r="I28" s="137" t="s">
        <v>5</v>
      </c>
      <c r="J28" s="137">
        <v>0</v>
      </c>
      <c r="L28" s="45"/>
      <c r="M28" s="87"/>
      <c r="N28" s="87"/>
      <c r="O28" s="87"/>
      <c r="P28" s="87"/>
      <c r="Q28" s="87"/>
      <c r="R28" s="87"/>
      <c r="S28" s="87"/>
      <c r="T28" s="103"/>
      <c r="U28" s="28" t="s">
        <v>17</v>
      </c>
      <c r="V28" s="211" t="str">
        <f>L15</f>
        <v>Mariana Poláková</v>
      </c>
      <c r="W28" s="211"/>
      <c r="X28" s="147"/>
      <c r="Y28" s="147"/>
      <c r="Z28" s="39"/>
      <c r="AA28" s="40"/>
      <c r="AB28" s="38"/>
      <c r="AC28" s="38"/>
    </row>
    <row r="29" spans="1:29" ht="15.75">
      <c r="A29" s="87">
        <v>185</v>
      </c>
      <c r="B29" s="46" t="str">
        <f>L25</f>
        <v>Martina Kejřová</v>
      </c>
      <c r="C29" s="89" t="s">
        <v>3</v>
      </c>
      <c r="D29" s="46" t="str">
        <f>L26</f>
        <v>Monika Javůrková</v>
      </c>
      <c r="E29" s="137">
        <v>2</v>
      </c>
      <c r="F29" s="137" t="s">
        <v>5</v>
      </c>
      <c r="G29" s="137">
        <v>0</v>
      </c>
      <c r="H29" s="137">
        <v>22</v>
      </c>
      <c r="I29" s="137" t="s">
        <v>5</v>
      </c>
      <c r="J29" s="137">
        <v>8</v>
      </c>
      <c r="L29" s="45"/>
      <c r="M29" s="87"/>
      <c r="N29" s="87"/>
      <c r="O29" s="87"/>
      <c r="P29" s="87"/>
      <c r="Q29" s="87"/>
      <c r="R29" s="87"/>
      <c r="S29" s="87"/>
      <c r="T29" s="103"/>
      <c r="U29" s="87"/>
      <c r="V29" s="51"/>
      <c r="W29" s="121"/>
      <c r="X29" s="147"/>
      <c r="Y29" s="147"/>
      <c r="Z29" s="39"/>
      <c r="AA29" s="40"/>
      <c r="AB29" s="38"/>
      <c r="AC29" s="38"/>
    </row>
    <row r="30" spans="1:29" ht="15.75">
      <c r="A30" s="87">
        <v>214</v>
      </c>
      <c r="B30" s="46" t="str">
        <f>L22</f>
        <v>Aneta Krupičková</v>
      </c>
      <c r="C30" s="89" t="s">
        <v>3</v>
      </c>
      <c r="D30" s="46" t="str">
        <f>L23</f>
        <v>Klára Stehnová</v>
      </c>
      <c r="E30" s="137">
        <v>2</v>
      </c>
      <c r="F30" s="137" t="s">
        <v>5</v>
      </c>
      <c r="G30" s="137">
        <v>0</v>
      </c>
      <c r="H30" s="137">
        <v>22</v>
      </c>
      <c r="I30" s="137" t="s">
        <v>5</v>
      </c>
      <c r="J30" s="137">
        <v>11</v>
      </c>
      <c r="T30" s="103"/>
      <c r="U30" s="87"/>
      <c r="V30" s="51"/>
      <c r="W30" s="57"/>
      <c r="X30" s="147"/>
      <c r="Y30" s="147"/>
      <c r="Z30" s="39"/>
      <c r="AA30" s="40"/>
      <c r="AB30" s="38"/>
      <c r="AC30" s="38"/>
    </row>
    <row r="31" spans="1:29" ht="15.75">
      <c r="A31" s="87">
        <v>215</v>
      </c>
      <c r="B31" s="46" t="str">
        <f>L24</f>
        <v>bye</v>
      </c>
      <c r="C31" s="89" t="s">
        <v>3</v>
      </c>
      <c r="D31" s="46" t="str">
        <f>L25</f>
        <v>Martina Kejřová</v>
      </c>
      <c r="E31" s="137">
        <v>0</v>
      </c>
      <c r="F31" s="137" t="s">
        <v>5</v>
      </c>
      <c r="G31" s="137">
        <v>2</v>
      </c>
      <c r="H31" s="137">
        <v>0</v>
      </c>
      <c r="I31" s="137" t="s">
        <v>5</v>
      </c>
      <c r="J31" s="137">
        <v>22</v>
      </c>
      <c r="T31" s="103"/>
      <c r="U31" s="87"/>
      <c r="V31" s="51"/>
      <c r="W31" s="57"/>
      <c r="X31" s="214" t="str">
        <f>V28</f>
        <v>Mariana Poláková</v>
      </c>
      <c r="Y31" s="211"/>
      <c r="Z31" s="39"/>
      <c r="AA31" s="40"/>
      <c r="AB31" s="38"/>
      <c r="AC31" s="38"/>
    </row>
    <row r="32" spans="1:29" ht="15.75">
      <c r="A32" s="139"/>
      <c r="B32" s="103"/>
      <c r="C32" s="139"/>
      <c r="D32" s="103"/>
      <c r="E32" s="140"/>
      <c r="F32" s="140"/>
      <c r="G32" s="140"/>
      <c r="H32" s="140"/>
      <c r="I32" s="140"/>
      <c r="J32" s="140"/>
      <c r="K32" s="111"/>
      <c r="L32" s="95"/>
      <c r="M32" s="233"/>
      <c r="N32" s="233"/>
      <c r="O32" s="233"/>
      <c r="P32" s="140"/>
      <c r="Q32" s="140"/>
      <c r="R32" s="140"/>
      <c r="S32" s="140"/>
      <c r="T32" s="103"/>
      <c r="U32" s="87"/>
      <c r="V32" s="51"/>
      <c r="W32" s="57"/>
      <c r="X32" s="148"/>
      <c r="Y32" s="149"/>
      <c r="Z32" s="39"/>
      <c r="AA32" s="40"/>
      <c r="AB32" s="38"/>
      <c r="AC32" s="38"/>
    </row>
    <row r="33" spans="1:29" ht="15.75">
      <c r="A33" s="139"/>
      <c r="B33" s="103"/>
      <c r="C33" s="139"/>
      <c r="D33" s="103"/>
      <c r="E33" s="140"/>
      <c r="F33" s="140"/>
      <c r="G33" s="140"/>
      <c r="H33" s="140"/>
      <c r="I33" s="140"/>
      <c r="J33" s="140"/>
      <c r="K33" s="111"/>
      <c r="L33" s="140"/>
      <c r="M33" s="233"/>
      <c r="N33" s="233"/>
      <c r="O33" s="233"/>
      <c r="P33" s="97"/>
      <c r="Q33" s="140"/>
      <c r="R33" s="140"/>
      <c r="S33" s="140"/>
      <c r="T33" s="103"/>
      <c r="U33" s="87"/>
      <c r="V33" s="48"/>
      <c r="W33" s="50"/>
      <c r="X33" s="147"/>
      <c r="Y33" s="150"/>
      <c r="Z33" s="39"/>
      <c r="AA33" s="40"/>
      <c r="AB33" s="38"/>
      <c r="AC33" s="38"/>
    </row>
    <row r="34" spans="1:29" ht="15.75">
      <c r="A34" s="139"/>
      <c r="B34" s="103"/>
      <c r="C34" s="139"/>
      <c r="D34" s="103"/>
      <c r="E34" s="140"/>
      <c r="F34" s="140"/>
      <c r="G34" s="140"/>
      <c r="H34" s="140"/>
      <c r="I34" s="140"/>
      <c r="J34" s="140"/>
      <c r="K34" s="111"/>
      <c r="L34" s="115"/>
      <c r="M34" s="140"/>
      <c r="N34" s="140"/>
      <c r="O34" s="140"/>
      <c r="P34" s="140"/>
      <c r="Q34" s="140"/>
      <c r="R34" s="140"/>
      <c r="S34" s="140"/>
      <c r="T34" s="103"/>
      <c r="U34" s="28" t="s">
        <v>18</v>
      </c>
      <c r="V34" s="226" t="str">
        <f>L8</f>
        <v>Barbora Viktorová</v>
      </c>
      <c r="W34" s="227"/>
      <c r="X34" s="147"/>
      <c r="Y34" s="150"/>
      <c r="Z34" s="39"/>
      <c r="AA34" s="40"/>
      <c r="AB34" s="38"/>
      <c r="AC34" s="38"/>
    </row>
    <row r="35" spans="1:29" ht="15.75">
      <c r="A35" s="139"/>
      <c r="B35" s="103"/>
      <c r="C35" s="139"/>
      <c r="D35" s="103"/>
      <c r="E35" s="140"/>
      <c r="F35" s="140"/>
      <c r="G35" s="140"/>
      <c r="H35" s="140"/>
      <c r="I35" s="140"/>
      <c r="J35" s="140"/>
      <c r="K35" s="111"/>
      <c r="L35" s="117"/>
      <c r="M35" s="140"/>
      <c r="N35" s="140"/>
      <c r="O35" s="140"/>
      <c r="P35" s="140"/>
      <c r="Q35" s="140"/>
      <c r="R35" s="140"/>
      <c r="S35" s="140"/>
      <c r="T35" s="103"/>
      <c r="U35" s="87"/>
      <c r="V35" s="48"/>
      <c r="W35" s="52"/>
      <c r="X35" s="151"/>
      <c r="Y35" s="150"/>
      <c r="Z35" s="39"/>
      <c r="AA35" s="40"/>
      <c r="AB35" s="38"/>
      <c r="AC35" s="38"/>
    </row>
    <row r="36" spans="1:29" ht="15.75">
      <c r="A36" s="139"/>
      <c r="B36" s="103"/>
      <c r="C36" s="139"/>
      <c r="D36" s="103"/>
      <c r="E36" s="140"/>
      <c r="F36" s="140"/>
      <c r="G36" s="140"/>
      <c r="H36" s="140"/>
      <c r="I36" s="140"/>
      <c r="J36" s="140"/>
      <c r="K36" s="111"/>
      <c r="L36" s="118"/>
      <c r="M36" s="140"/>
      <c r="N36" s="140"/>
      <c r="O36" s="140"/>
      <c r="P36" s="140"/>
      <c r="Q36" s="140"/>
      <c r="R36" s="140"/>
      <c r="S36" s="140"/>
      <c r="T36" s="103"/>
      <c r="U36" s="87"/>
      <c r="V36" s="48"/>
      <c r="W36" s="53"/>
      <c r="X36" s="151"/>
      <c r="Y36" s="150"/>
      <c r="Z36" s="39"/>
      <c r="AA36" s="40"/>
      <c r="AB36" s="38"/>
      <c r="AC36" s="38"/>
    </row>
    <row r="37" spans="1:29" ht="15.75">
      <c r="A37" s="139"/>
      <c r="B37" s="103"/>
      <c r="C37" s="139"/>
      <c r="D37" s="103"/>
      <c r="E37" s="140"/>
      <c r="F37" s="140"/>
      <c r="G37" s="140"/>
      <c r="H37" s="140"/>
      <c r="I37" s="140"/>
      <c r="J37" s="140"/>
      <c r="K37" s="111"/>
      <c r="L37" s="119"/>
      <c r="M37" s="140"/>
      <c r="N37" s="140"/>
      <c r="O37" s="140"/>
      <c r="P37" s="140"/>
      <c r="Q37" s="140"/>
      <c r="R37" s="140"/>
      <c r="S37" s="140"/>
      <c r="T37" s="103"/>
      <c r="U37" s="206"/>
      <c r="V37" s="206"/>
      <c r="W37" s="234"/>
      <c r="X37" s="234"/>
      <c r="Y37" s="150"/>
      <c r="Z37" s="208" t="str">
        <f>X43</f>
        <v>Aneta Krupičková</v>
      </c>
      <c r="AA37" s="209"/>
      <c r="AB37" s="38"/>
      <c r="AC37" s="38"/>
    </row>
    <row r="38" spans="1:29" ht="15.75">
      <c r="A38" s="139"/>
      <c r="B38" s="103"/>
      <c r="C38" s="139"/>
      <c r="D38" s="103"/>
      <c r="E38" s="140"/>
      <c r="F38" s="140"/>
      <c r="G38" s="140"/>
      <c r="H38" s="140"/>
      <c r="I38" s="140"/>
      <c r="J38" s="140"/>
      <c r="K38" s="111"/>
      <c r="L38" s="100"/>
      <c r="M38" s="101"/>
      <c r="N38" s="102"/>
      <c r="O38" s="101"/>
      <c r="P38" s="140"/>
      <c r="Q38" s="140"/>
      <c r="R38" s="140"/>
      <c r="S38" s="140"/>
      <c r="T38" s="103"/>
      <c r="U38" s="222"/>
      <c r="V38" s="222"/>
      <c r="W38" s="235"/>
      <c r="X38" s="235"/>
      <c r="Y38" s="150"/>
      <c r="Z38" s="229"/>
      <c r="AA38" s="236"/>
      <c r="AB38" s="38"/>
      <c r="AC38" s="38"/>
    </row>
    <row r="39" spans="1:29" ht="15.75">
      <c r="A39" s="139"/>
      <c r="B39" s="103"/>
      <c r="C39" s="139"/>
      <c r="D39" s="103"/>
      <c r="E39" s="140"/>
      <c r="F39" s="140"/>
      <c r="G39" s="140"/>
      <c r="H39" s="140"/>
      <c r="I39" s="140"/>
      <c r="J39" s="140"/>
      <c r="K39" s="111"/>
      <c r="L39" s="100"/>
      <c r="M39" s="140"/>
      <c r="N39" s="140"/>
      <c r="O39" s="140"/>
      <c r="P39" s="140"/>
      <c r="Q39" s="140"/>
      <c r="R39" s="140"/>
      <c r="S39" s="140"/>
      <c r="T39" s="103"/>
      <c r="U39" s="87"/>
      <c r="V39" s="48"/>
      <c r="W39" s="48"/>
      <c r="X39" s="147"/>
      <c r="Y39" s="150"/>
      <c r="Z39" s="37"/>
      <c r="AA39" s="37"/>
      <c r="AB39" s="38"/>
      <c r="AC39" s="38"/>
    </row>
    <row r="40" spans="1:29" ht="15.75"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U40" s="87"/>
      <c r="V40" s="237"/>
      <c r="W40" s="237"/>
      <c r="X40" s="147"/>
      <c r="Y40" s="150"/>
      <c r="Z40" s="37"/>
      <c r="AA40" s="37"/>
      <c r="AB40" s="38"/>
      <c r="AC40" s="38"/>
    </row>
    <row r="41" spans="1:29" ht="15.75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U41" s="87"/>
      <c r="V41" s="48"/>
      <c r="W41" s="49"/>
      <c r="X41" s="147"/>
      <c r="Y41" s="150"/>
      <c r="Z41" s="37"/>
      <c r="AA41" s="37"/>
      <c r="AB41" s="38"/>
      <c r="AC41" s="38"/>
    </row>
    <row r="42" spans="1:29" ht="15.75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U42" s="87"/>
      <c r="V42" s="48"/>
      <c r="W42" s="50"/>
      <c r="X42" s="147"/>
      <c r="Y42" s="150"/>
      <c r="Z42" s="37"/>
      <c r="AA42" s="37"/>
      <c r="AB42" s="38"/>
      <c r="AC42" s="38"/>
    </row>
    <row r="43" spans="1:29" ht="15.75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U43" s="87"/>
      <c r="V43" s="48"/>
      <c r="W43" s="57" t="s">
        <v>31</v>
      </c>
      <c r="X43" s="208" t="str">
        <f>L22</f>
        <v>Aneta Krupičková</v>
      </c>
      <c r="Y43" s="209"/>
      <c r="Z43" s="37"/>
      <c r="AA43" s="37"/>
      <c r="AB43" s="38"/>
      <c r="AC43" s="38"/>
    </row>
    <row r="44" spans="1:29" ht="15.75"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U44" s="87"/>
      <c r="V44" s="48"/>
      <c r="W44" s="50"/>
      <c r="X44" s="148"/>
      <c r="Y44" s="152"/>
      <c r="Z44" s="37"/>
      <c r="AA44" s="37"/>
      <c r="AB44" s="38"/>
      <c r="AC44" s="38"/>
    </row>
    <row r="45" spans="1:29" ht="15.75"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U45" s="87"/>
      <c r="V45" s="48"/>
      <c r="W45" s="50"/>
      <c r="X45" s="147"/>
      <c r="Y45" s="151"/>
      <c r="Z45" s="37"/>
      <c r="AA45" s="37"/>
      <c r="AB45" s="38"/>
      <c r="AC45" s="38"/>
    </row>
    <row r="46" spans="1:29" ht="15.75"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U46" s="87"/>
      <c r="V46" s="237"/>
      <c r="W46" s="239"/>
      <c r="X46" s="147"/>
      <c r="Y46" s="147"/>
      <c r="Z46" s="37"/>
      <c r="AA46" s="37"/>
      <c r="AB46" s="38"/>
      <c r="AC46" s="38"/>
    </row>
    <row r="47" spans="1:29" ht="15.75"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U47" s="87"/>
      <c r="V47" s="38"/>
      <c r="W47" s="38"/>
      <c r="Z47" s="38"/>
      <c r="AA47" s="38"/>
      <c r="AB47" s="38"/>
      <c r="AC47" s="38"/>
    </row>
    <row r="48" spans="1:29" ht="15.75"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U48" s="87"/>
      <c r="V48" s="38"/>
      <c r="W48" s="38"/>
      <c r="Z48" s="38"/>
      <c r="AA48" s="38"/>
      <c r="AB48" s="38"/>
      <c r="AC48" s="38"/>
    </row>
    <row r="49" spans="5:29" ht="15.75"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U49" s="87"/>
      <c r="V49" s="38"/>
      <c r="W49" s="38"/>
      <c r="Z49" s="38"/>
      <c r="AA49" s="38"/>
      <c r="AB49" s="38"/>
      <c r="AC49" s="38"/>
    </row>
    <row r="50" spans="5:29" ht="15.75">
      <c r="U50" s="87"/>
      <c r="V50" s="38"/>
      <c r="W50" s="38"/>
      <c r="Z50" s="38"/>
      <c r="AA50" s="38"/>
      <c r="AB50" s="38"/>
      <c r="AC50" s="38"/>
    </row>
    <row r="51" spans="5:29" ht="15.75">
      <c r="U51" s="87"/>
      <c r="V51" s="38"/>
      <c r="W51" s="38"/>
      <c r="Y51" s="186" t="s">
        <v>258</v>
      </c>
      <c r="Z51" s="186"/>
      <c r="AA51" s="186"/>
      <c r="AB51" s="38"/>
      <c r="AC51" s="38"/>
    </row>
    <row r="52" spans="5:29" ht="15.75">
      <c r="U52" s="87"/>
      <c r="V52" s="38"/>
      <c r="W52" s="38"/>
      <c r="Z52" s="38"/>
      <c r="AA52" s="38"/>
      <c r="AB52" s="38"/>
      <c r="AC52" s="38"/>
    </row>
    <row r="53" spans="5:29" ht="15.75">
      <c r="U53" s="87"/>
      <c r="V53" s="240"/>
      <c r="W53" s="240"/>
      <c r="X53" s="147"/>
      <c r="Y53" s="147"/>
      <c r="Z53" s="37"/>
      <c r="AA53" s="37"/>
      <c r="AB53" s="38"/>
      <c r="AC53" s="38"/>
    </row>
    <row r="54" spans="5:29" ht="15.75">
      <c r="U54" s="87"/>
      <c r="V54" s="48"/>
      <c r="W54" s="49"/>
      <c r="X54" s="147"/>
      <c r="Y54" s="147"/>
      <c r="Z54" s="37"/>
      <c r="AA54" s="37"/>
      <c r="AB54" s="38"/>
      <c r="AC54" s="38"/>
    </row>
    <row r="55" spans="5:29" ht="15.75">
      <c r="U55" s="87"/>
      <c r="V55" s="48"/>
      <c r="W55" s="50"/>
      <c r="X55" s="147"/>
      <c r="Y55" s="147"/>
      <c r="Z55" s="37"/>
      <c r="AA55" s="37"/>
      <c r="AB55" s="38"/>
      <c r="AC55" s="38"/>
    </row>
    <row r="56" spans="5:29" ht="15.75">
      <c r="U56" s="87"/>
      <c r="V56" s="48"/>
      <c r="W56" s="177" t="s">
        <v>20</v>
      </c>
      <c r="X56" s="214" t="str">
        <f>L6</f>
        <v>Denisa Dušková</v>
      </c>
      <c r="Y56" s="211"/>
      <c r="Z56" s="37"/>
      <c r="AA56" s="37"/>
      <c r="AB56" s="38"/>
      <c r="AC56" s="38"/>
    </row>
    <row r="57" spans="5:29" ht="15.75">
      <c r="U57" s="87"/>
      <c r="V57" s="48"/>
      <c r="W57" s="50"/>
      <c r="X57" s="148"/>
      <c r="Y57" s="149"/>
      <c r="Z57" s="37"/>
      <c r="AA57" s="37"/>
      <c r="AB57" s="38"/>
      <c r="AC57" s="38"/>
    </row>
    <row r="58" spans="5:29" ht="15.75">
      <c r="U58" s="87"/>
      <c r="V58" s="48"/>
      <c r="W58" s="50"/>
      <c r="X58" s="147"/>
      <c r="Y58" s="150"/>
      <c r="Z58" s="37"/>
      <c r="AA58" s="37"/>
      <c r="AB58" s="38"/>
      <c r="AC58" s="38"/>
    </row>
    <row r="59" spans="5:29" ht="15.75">
      <c r="U59" s="87"/>
      <c r="V59" s="237"/>
      <c r="W59" s="239"/>
      <c r="X59" s="147"/>
      <c r="Y59" s="150"/>
      <c r="Z59" s="37"/>
      <c r="AA59" s="37"/>
      <c r="AB59" s="38"/>
      <c r="AC59" s="38"/>
    </row>
    <row r="60" spans="5:29" ht="15.75">
      <c r="U60" s="87"/>
      <c r="V60" s="48"/>
      <c r="W60" s="52"/>
      <c r="X60" s="151"/>
      <c r="Y60" s="150"/>
      <c r="Z60" s="37"/>
      <c r="AA60" s="37"/>
      <c r="AB60" s="38"/>
      <c r="AC60" s="38"/>
    </row>
    <row r="61" spans="5:29" ht="15.75">
      <c r="U61" s="87"/>
      <c r="V61" s="48"/>
      <c r="W61" s="53"/>
      <c r="X61" s="151"/>
      <c r="Y61" s="150"/>
      <c r="Z61" s="37"/>
      <c r="AA61" s="37"/>
      <c r="AB61" s="38"/>
      <c r="AC61" s="38"/>
    </row>
    <row r="62" spans="5:29" ht="15.75">
      <c r="U62" s="87"/>
      <c r="V62" s="48"/>
      <c r="W62" s="234"/>
      <c r="X62" s="234"/>
      <c r="Y62" s="150"/>
      <c r="Z62" s="214" t="str">
        <f>X56</f>
        <v>Denisa Dušková</v>
      </c>
      <c r="AA62" s="211"/>
      <c r="AB62" s="41"/>
      <c r="AC62" s="38"/>
    </row>
    <row r="63" spans="5:29" ht="15.75">
      <c r="U63" s="87"/>
      <c r="V63" s="48"/>
      <c r="W63" s="235"/>
      <c r="X63" s="235"/>
      <c r="Y63" s="150"/>
      <c r="Z63" s="229"/>
      <c r="AA63" s="230"/>
      <c r="AB63" s="38"/>
      <c r="AC63" s="38"/>
    </row>
    <row r="64" spans="5:29" ht="15.75">
      <c r="U64" s="87"/>
      <c r="V64" s="48"/>
      <c r="W64" s="48"/>
      <c r="X64" s="147"/>
      <c r="Y64" s="150"/>
      <c r="Z64" s="39"/>
      <c r="AA64" s="40"/>
      <c r="AB64" s="38"/>
      <c r="AC64" s="38"/>
    </row>
    <row r="65" spans="21:29" ht="15.75">
      <c r="U65" s="28" t="s">
        <v>21</v>
      </c>
      <c r="V65" s="226" t="str">
        <f>L16</f>
        <v>Michaela Říhová</v>
      </c>
      <c r="W65" s="226"/>
      <c r="X65" s="147"/>
      <c r="Y65" s="150"/>
      <c r="Z65" s="39"/>
      <c r="AA65" s="40"/>
      <c r="AB65" s="38"/>
      <c r="AC65" s="38"/>
    </row>
    <row r="66" spans="21:29" ht="15.75">
      <c r="U66" s="87"/>
      <c r="V66" s="48"/>
      <c r="W66" s="49"/>
      <c r="X66" s="147"/>
      <c r="Y66" s="150"/>
      <c r="Z66" s="39"/>
      <c r="AA66" s="40"/>
      <c r="AB66" s="38"/>
      <c r="AC66" s="38"/>
    </row>
    <row r="67" spans="21:29" ht="15.75">
      <c r="U67" s="87"/>
      <c r="V67" s="48"/>
      <c r="W67" s="50"/>
      <c r="X67" s="147"/>
      <c r="Y67" s="150"/>
      <c r="Z67" s="39"/>
      <c r="AA67" s="40"/>
      <c r="AB67" s="38"/>
      <c r="AC67" s="38"/>
    </row>
    <row r="68" spans="21:29" ht="15.75">
      <c r="U68" s="87"/>
      <c r="V68" s="48"/>
      <c r="W68" s="57"/>
      <c r="X68" s="214" t="str">
        <f>V65</f>
        <v>Michaela Říhová</v>
      </c>
      <c r="Y68" s="212"/>
      <c r="Z68" s="39"/>
      <c r="AA68" s="40"/>
      <c r="AB68" s="38"/>
      <c r="AC68" s="38"/>
    </row>
    <row r="69" spans="21:29" ht="15.75">
      <c r="U69" s="87"/>
      <c r="V69" s="48"/>
      <c r="W69" s="50"/>
      <c r="X69" s="148"/>
      <c r="Y69" s="152"/>
      <c r="Z69" s="39"/>
      <c r="AA69" s="40"/>
      <c r="AB69" s="38"/>
      <c r="AC69" s="38"/>
    </row>
    <row r="70" spans="21:29" ht="15.75">
      <c r="U70" s="87"/>
      <c r="V70" s="48"/>
      <c r="W70" s="50"/>
      <c r="X70" s="147"/>
      <c r="Y70" s="151"/>
      <c r="Z70" s="39"/>
      <c r="AA70" s="40"/>
      <c r="AB70" s="38"/>
      <c r="AC70" s="38"/>
    </row>
    <row r="71" spans="21:29" ht="15.75">
      <c r="U71" s="28" t="s">
        <v>32</v>
      </c>
      <c r="V71" s="211" t="str">
        <f>L26</f>
        <v>Monika Javůrková</v>
      </c>
      <c r="W71" s="212"/>
      <c r="X71" s="147"/>
      <c r="Y71" s="147"/>
      <c r="Z71" s="39"/>
      <c r="AA71" s="40"/>
      <c r="AB71" s="38"/>
      <c r="AC71" s="38"/>
    </row>
    <row r="72" spans="21:29" ht="15.75">
      <c r="U72" s="87"/>
      <c r="V72" s="38"/>
      <c r="W72" s="38"/>
      <c r="Z72" s="41"/>
      <c r="AA72" s="42"/>
      <c r="AB72" s="38"/>
      <c r="AC72" s="38"/>
    </row>
    <row r="73" spans="21:29" ht="15.75">
      <c r="U73" s="87"/>
      <c r="V73" s="38"/>
      <c r="W73" s="38"/>
      <c r="Z73" s="41"/>
      <c r="AA73" s="42"/>
      <c r="AB73" s="38"/>
      <c r="AC73" s="38"/>
    </row>
    <row r="74" spans="21:29" ht="15.75">
      <c r="U74" s="223"/>
      <c r="V74" s="223"/>
      <c r="W74" s="38"/>
      <c r="Y74" s="190"/>
      <c r="Z74" s="190"/>
      <c r="AA74" s="42"/>
      <c r="AB74" s="189" t="str">
        <f>Z86</f>
        <v>Magdalena Komínková</v>
      </c>
      <c r="AC74" s="190"/>
    </row>
    <row r="75" spans="21:29" ht="15.75">
      <c r="U75" s="224" t="s">
        <v>141</v>
      </c>
      <c r="V75" s="225"/>
      <c r="W75" s="38"/>
      <c r="Y75" s="184" t="s">
        <v>233</v>
      </c>
      <c r="Z75" s="184"/>
      <c r="AA75" s="42"/>
      <c r="AB75" s="184" t="s">
        <v>259</v>
      </c>
      <c r="AC75" s="184"/>
    </row>
    <row r="76" spans="21:29" ht="15.75">
      <c r="U76" s="87"/>
      <c r="V76" s="38"/>
      <c r="W76" s="38"/>
      <c r="Z76" s="41"/>
      <c r="AA76" s="42"/>
      <c r="AB76" s="38"/>
      <c r="AC76" s="38"/>
    </row>
    <row r="77" spans="21:29" ht="15.75">
      <c r="U77" s="28" t="s">
        <v>245</v>
      </c>
      <c r="V77" s="211" t="str">
        <f>L24</f>
        <v>bye</v>
      </c>
      <c r="W77" s="211"/>
      <c r="X77" s="147"/>
      <c r="Y77" s="147"/>
      <c r="Z77" s="39"/>
      <c r="AA77" s="40"/>
      <c r="AB77" s="38"/>
      <c r="AC77" s="38"/>
    </row>
    <row r="78" spans="21:29" ht="15.75">
      <c r="U78" s="87"/>
      <c r="V78" s="48"/>
      <c r="W78" s="49"/>
      <c r="X78" s="147"/>
      <c r="Y78" s="147"/>
      <c r="Z78" s="39"/>
      <c r="AA78" s="40"/>
      <c r="AB78" s="38"/>
      <c r="AC78" s="38"/>
    </row>
    <row r="79" spans="21:29" ht="15.75">
      <c r="U79" s="87"/>
      <c r="V79" s="48"/>
      <c r="W79" s="50"/>
      <c r="X79" s="147"/>
      <c r="Y79" s="147"/>
      <c r="Z79" s="39"/>
      <c r="AA79" s="40"/>
      <c r="AB79" s="38"/>
      <c r="AC79" s="38"/>
    </row>
    <row r="80" spans="21:29" ht="15.75">
      <c r="U80" s="87"/>
      <c r="V80" s="48"/>
      <c r="W80" s="57"/>
      <c r="X80" s="214" t="str">
        <f>V83</f>
        <v>Klára Vojtová</v>
      </c>
      <c r="Y80" s="211"/>
      <c r="Z80" s="39"/>
      <c r="AA80" s="40"/>
      <c r="AB80" s="38"/>
      <c r="AC80" s="38"/>
    </row>
    <row r="81" spans="21:29" ht="15.75">
      <c r="U81" s="87"/>
      <c r="V81" s="48"/>
      <c r="W81" s="50"/>
      <c r="X81" s="148"/>
      <c r="Y81" s="149"/>
      <c r="Z81" s="39"/>
      <c r="AA81" s="40"/>
      <c r="AB81" s="38"/>
      <c r="AC81" s="38"/>
    </row>
    <row r="82" spans="21:29" ht="15.75">
      <c r="U82" s="87"/>
      <c r="V82" s="48"/>
      <c r="W82" s="50"/>
      <c r="X82" s="147"/>
      <c r="Y82" s="150"/>
      <c r="Z82" s="39"/>
      <c r="AA82" s="40"/>
      <c r="AB82" s="38"/>
      <c r="AC82" s="38"/>
    </row>
    <row r="83" spans="21:29" ht="15.75">
      <c r="U83" s="28" t="s">
        <v>22</v>
      </c>
      <c r="V83" s="226" t="str">
        <f>L7</f>
        <v>Klára Vojtová</v>
      </c>
      <c r="W83" s="227"/>
      <c r="X83" s="147"/>
      <c r="Y83" s="150"/>
      <c r="Z83" s="39"/>
      <c r="AA83" s="40"/>
      <c r="AB83" s="38"/>
      <c r="AC83" s="38"/>
    </row>
    <row r="84" spans="21:29" ht="15.75">
      <c r="U84" s="87"/>
      <c r="V84" s="48"/>
      <c r="W84" s="52"/>
      <c r="X84" s="151"/>
      <c r="Y84" s="150"/>
      <c r="Z84" s="39"/>
      <c r="AA84" s="40"/>
      <c r="AB84" s="38"/>
      <c r="AC84" s="38"/>
    </row>
    <row r="85" spans="21:29" ht="15.75">
      <c r="U85" s="87"/>
      <c r="V85" s="48"/>
      <c r="W85" s="53"/>
      <c r="X85" s="151"/>
      <c r="Y85" s="150"/>
      <c r="Z85" s="39"/>
      <c r="AA85" s="40"/>
      <c r="AB85" s="38"/>
      <c r="AC85" s="38"/>
    </row>
    <row r="86" spans="21:29" ht="15.75">
      <c r="U86" s="206"/>
      <c r="V86" s="206"/>
      <c r="W86" s="234"/>
      <c r="X86" s="234"/>
      <c r="Y86" s="150"/>
      <c r="Z86" s="214" t="str">
        <f>X92</f>
        <v>Magdalena Komínková</v>
      </c>
      <c r="AA86" s="212"/>
      <c r="AB86" s="38"/>
      <c r="AC86" s="38"/>
    </row>
    <row r="87" spans="21:29" ht="15.75">
      <c r="U87" s="222"/>
      <c r="V87" s="222"/>
      <c r="W87" s="235"/>
      <c r="X87" s="235"/>
      <c r="Y87" s="150"/>
      <c r="Z87" s="229"/>
      <c r="AA87" s="236"/>
      <c r="AB87" s="38"/>
      <c r="AC87" s="38"/>
    </row>
    <row r="88" spans="21:29" ht="15.75">
      <c r="U88" s="87"/>
      <c r="V88" s="48"/>
      <c r="W88" s="48"/>
      <c r="X88" s="147"/>
      <c r="Y88" s="150"/>
      <c r="Z88" s="37"/>
      <c r="AA88" s="37"/>
      <c r="AB88" s="38"/>
      <c r="AC88" s="38"/>
    </row>
    <row r="89" spans="21:29" ht="15.75">
      <c r="U89" s="87"/>
      <c r="V89" s="237"/>
      <c r="W89" s="237"/>
      <c r="X89" s="147"/>
      <c r="Y89" s="150"/>
      <c r="Z89" s="37"/>
      <c r="AA89" s="37"/>
      <c r="AB89" s="38"/>
      <c r="AC89" s="38"/>
    </row>
    <row r="90" spans="21:29" ht="15.75">
      <c r="U90" s="87"/>
      <c r="V90" s="48"/>
      <c r="W90" s="49"/>
      <c r="X90" s="147"/>
      <c r="Y90" s="150"/>
      <c r="Z90" s="37"/>
      <c r="AA90" s="37"/>
      <c r="AB90" s="38"/>
      <c r="AC90" s="38"/>
    </row>
    <row r="91" spans="21:29" ht="15.75">
      <c r="U91" s="87"/>
      <c r="V91" s="48"/>
      <c r="W91" s="50"/>
      <c r="X91" s="147"/>
      <c r="Y91" s="150"/>
      <c r="Z91" s="37"/>
      <c r="AA91" s="37"/>
      <c r="AB91" s="38"/>
      <c r="AC91" s="38"/>
    </row>
    <row r="92" spans="21:29" ht="15.75">
      <c r="U92" s="87"/>
      <c r="V92" s="48"/>
      <c r="W92" s="177" t="s">
        <v>23</v>
      </c>
      <c r="X92" s="214" t="str">
        <f>L17</f>
        <v>Magdalena Komínková</v>
      </c>
      <c r="Y92" s="212"/>
      <c r="Z92" s="37"/>
      <c r="AA92" s="37"/>
      <c r="AB92" s="38"/>
      <c r="AC92" s="38"/>
    </row>
    <row r="93" spans="21:29" ht="15.75">
      <c r="U93" s="87"/>
      <c r="V93" s="48"/>
      <c r="W93" s="50"/>
      <c r="X93" s="148"/>
      <c r="Y93" s="152"/>
      <c r="Z93" s="37"/>
      <c r="AA93" s="37"/>
      <c r="AB93" s="38"/>
      <c r="AC93" s="38"/>
    </row>
    <row r="94" spans="21:29" ht="15.75">
      <c r="U94" s="87"/>
      <c r="V94" s="48"/>
      <c r="W94" s="50"/>
      <c r="X94" s="147"/>
      <c r="Y94" s="151"/>
      <c r="Z94" s="37"/>
      <c r="AA94" s="37"/>
      <c r="AB94" s="38"/>
      <c r="AC94" s="38"/>
    </row>
    <row r="95" spans="21:29" ht="15.75">
      <c r="U95" s="87"/>
      <c r="V95" s="237"/>
      <c r="W95" s="239"/>
      <c r="X95" s="147"/>
      <c r="Y95" s="147"/>
      <c r="Z95" s="37"/>
      <c r="AA95" s="37"/>
      <c r="AB95" s="38"/>
      <c r="AC95" s="38"/>
    </row>
  </sheetData>
  <mergeCells count="69">
    <mergeCell ref="V89:W89"/>
    <mergeCell ref="X92:Y92"/>
    <mergeCell ref="V95:W95"/>
    <mergeCell ref="M21:O21"/>
    <mergeCell ref="U74:V74"/>
    <mergeCell ref="U75:V75"/>
    <mergeCell ref="U86:V86"/>
    <mergeCell ref="W86:X86"/>
    <mergeCell ref="W63:X63"/>
    <mergeCell ref="V46:W46"/>
    <mergeCell ref="Y51:AA51"/>
    <mergeCell ref="V53:W53"/>
    <mergeCell ref="X56:Y56"/>
    <mergeCell ref="V59:W59"/>
    <mergeCell ref="W62:X62"/>
    <mergeCell ref="Z62:AA62"/>
    <mergeCell ref="Z86:AA86"/>
    <mergeCell ref="U87:V87"/>
    <mergeCell ref="W87:X87"/>
    <mergeCell ref="Z87:AA87"/>
    <mergeCell ref="AB74:AC74"/>
    <mergeCell ref="Y75:Z75"/>
    <mergeCell ref="AB75:AC75"/>
    <mergeCell ref="V77:W77"/>
    <mergeCell ref="X80:Y80"/>
    <mergeCell ref="V83:W83"/>
    <mergeCell ref="Z63:AA63"/>
    <mergeCell ref="V65:W65"/>
    <mergeCell ref="X68:Y68"/>
    <mergeCell ref="V71:W71"/>
    <mergeCell ref="Y74:Z74"/>
    <mergeCell ref="Z37:AA37"/>
    <mergeCell ref="U38:V38"/>
    <mergeCell ref="W38:X38"/>
    <mergeCell ref="Z38:AA38"/>
    <mergeCell ref="V40:W40"/>
    <mergeCell ref="X43:Y43"/>
    <mergeCell ref="V28:W28"/>
    <mergeCell ref="X31:Y31"/>
    <mergeCell ref="M32:O32"/>
    <mergeCell ref="M33:O33"/>
    <mergeCell ref="V34:W34"/>
    <mergeCell ref="U37:V37"/>
    <mergeCell ref="W37:X37"/>
    <mergeCell ref="V22:W22"/>
    <mergeCell ref="Y25:Z25"/>
    <mergeCell ref="AB25:AC25"/>
    <mergeCell ref="Y26:Z26"/>
    <mergeCell ref="AB26:AC26"/>
    <mergeCell ref="Z13:AA13"/>
    <mergeCell ref="U14:V14"/>
    <mergeCell ref="W14:X14"/>
    <mergeCell ref="Z14:AA14"/>
    <mergeCell ref="V16:W16"/>
    <mergeCell ref="X19:Y19"/>
    <mergeCell ref="M4:O4"/>
    <mergeCell ref="V4:W4"/>
    <mergeCell ref="X7:Y7"/>
    <mergeCell ref="V10:W10"/>
    <mergeCell ref="M12:O12"/>
    <mergeCell ref="M13:O13"/>
    <mergeCell ref="U13:V13"/>
    <mergeCell ref="W13:X13"/>
    <mergeCell ref="B1:D1"/>
    <mergeCell ref="Y2:AA2"/>
    <mergeCell ref="B3:D3"/>
    <mergeCell ref="E3:G3"/>
    <mergeCell ref="H3:J3"/>
    <mergeCell ref="M3:O3"/>
  </mergeCells>
  <conditionalFormatting sqref="V4 V10 V16 V22">
    <cfRule type="expression" dxfId="335" priority="23" stopIfTrue="1">
      <formula>OR(AND(V4&lt;&gt;"Bye",V5="Bye"),W4=$G$5)</formula>
    </cfRule>
    <cfRule type="expression" dxfId="334" priority="24" stopIfTrue="1">
      <formula>W5=$G$5</formula>
    </cfRule>
  </conditionalFormatting>
  <conditionalFormatting sqref="V5 V11 V17">
    <cfRule type="expression" dxfId="333" priority="21" stopIfTrue="1">
      <formula>OR(AND(V5&lt;&gt;"Bye",V4="Bye"),W5=$G$5)</formula>
    </cfRule>
    <cfRule type="expression" dxfId="332" priority="22" stopIfTrue="1">
      <formula>W4=$G$5</formula>
    </cfRule>
  </conditionalFormatting>
  <conditionalFormatting sqref="V28 V34 V40 V46">
    <cfRule type="expression" dxfId="331" priority="19" stopIfTrue="1">
      <formula>OR(AND(V28&lt;&gt;"Bye",V29="Bye"),W28=$G$5)</formula>
    </cfRule>
    <cfRule type="expression" dxfId="330" priority="20" stopIfTrue="1">
      <formula>W29=$G$5</formula>
    </cfRule>
  </conditionalFormatting>
  <conditionalFormatting sqref="V29 V35 V41">
    <cfRule type="expression" dxfId="329" priority="17" stopIfTrue="1">
      <formula>OR(AND(V29&lt;&gt;"Bye",V28="Bye"),W29=$G$5)</formula>
    </cfRule>
    <cfRule type="expression" dxfId="328" priority="18" stopIfTrue="1">
      <formula>W28=$G$5</formula>
    </cfRule>
  </conditionalFormatting>
  <conditionalFormatting sqref="V4 V10 V16 V22">
    <cfRule type="expression" dxfId="327" priority="15" stopIfTrue="1">
      <formula>OR(AND(V4&lt;&gt;"Bye",V5="Bye"),W4=$G$5)</formula>
    </cfRule>
    <cfRule type="expression" dxfId="326" priority="16" stopIfTrue="1">
      <formula>W5=$G$5</formula>
    </cfRule>
  </conditionalFormatting>
  <conditionalFormatting sqref="V5 V11 V17">
    <cfRule type="expression" dxfId="325" priority="13" stopIfTrue="1">
      <formula>OR(AND(V5&lt;&gt;"Bye",V4="Bye"),W5=$G$5)</formula>
    </cfRule>
    <cfRule type="expression" dxfId="324" priority="14" stopIfTrue="1">
      <formula>W4=$G$5</formula>
    </cfRule>
  </conditionalFormatting>
  <conditionalFormatting sqref="V28 V34 V40 V46">
    <cfRule type="expression" dxfId="323" priority="11" stopIfTrue="1">
      <formula>OR(AND(V28&lt;&gt;"Bye",V29="Bye"),W28=$G$5)</formula>
    </cfRule>
    <cfRule type="expression" dxfId="322" priority="12" stopIfTrue="1">
      <formula>W29=$G$5</formula>
    </cfRule>
  </conditionalFormatting>
  <conditionalFormatting sqref="V29 V35 V41">
    <cfRule type="expression" dxfId="321" priority="9" stopIfTrue="1">
      <formula>OR(AND(V29&lt;&gt;"Bye",V28="Bye"),W29=$G$5)</formula>
    </cfRule>
    <cfRule type="expression" dxfId="320" priority="10" stopIfTrue="1">
      <formula>W28=$G$5</formula>
    </cfRule>
  </conditionalFormatting>
  <conditionalFormatting sqref="V53 V59 V65 V71">
    <cfRule type="expression" dxfId="319" priority="7" stopIfTrue="1">
      <formula>OR(AND(V53&lt;&gt;"Bye",V54="Bye"),W53=$G$5)</formula>
    </cfRule>
    <cfRule type="expression" dxfId="318" priority="8" stopIfTrue="1">
      <formula>W54=$G$5</formula>
    </cfRule>
  </conditionalFormatting>
  <conditionalFormatting sqref="V54 V60 V66">
    <cfRule type="expression" dxfId="317" priority="5" stopIfTrue="1">
      <formula>OR(AND(V54&lt;&gt;"Bye",V53="Bye"),W54=$G$5)</formula>
    </cfRule>
    <cfRule type="expression" dxfId="316" priority="6" stopIfTrue="1">
      <formula>W53=$G$5</formula>
    </cfRule>
  </conditionalFormatting>
  <conditionalFormatting sqref="V77 V83 V89 V95">
    <cfRule type="expression" dxfId="315" priority="3" stopIfTrue="1">
      <formula>OR(AND(V77&lt;&gt;"Bye",V78="Bye"),W77=$G$5)</formula>
    </cfRule>
    <cfRule type="expression" dxfId="314" priority="4" stopIfTrue="1">
      <formula>W78=$G$5</formula>
    </cfRule>
  </conditionalFormatting>
  <conditionalFormatting sqref="V78 V84 V90">
    <cfRule type="expression" dxfId="313" priority="1" stopIfTrue="1">
      <formula>OR(AND(V78&lt;&gt;"Bye",V77="Bye"),W78=$G$5)</formula>
    </cfRule>
    <cfRule type="expression" dxfId="312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9"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92"/>
  <sheetViews>
    <sheetView topLeftCell="C37" workbookViewId="0">
      <selection activeCell="AD50" sqref="AD50:AE50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  <col min="21" max="31" width="9.140625" style="146"/>
  </cols>
  <sheetData>
    <row r="1" spans="1:27" ht="21">
      <c r="A1" s="138"/>
      <c r="B1" s="185" t="s">
        <v>268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U1" s="163"/>
    </row>
    <row r="2" spans="1:27">
      <c r="C2" s="28"/>
      <c r="E2" s="142"/>
      <c r="F2" s="142"/>
      <c r="G2" s="142"/>
      <c r="H2" s="142"/>
      <c r="I2" s="142"/>
      <c r="J2" s="142"/>
      <c r="K2" s="31"/>
      <c r="L2" s="32"/>
      <c r="M2" s="142"/>
      <c r="N2" s="142"/>
      <c r="O2" s="142"/>
      <c r="P2" s="142"/>
      <c r="Q2" s="142"/>
      <c r="R2" s="142"/>
      <c r="S2" s="142"/>
      <c r="U2" s="163"/>
    </row>
    <row r="3" spans="1:27"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31"/>
      <c r="L3" s="33" t="s">
        <v>8</v>
      </c>
      <c r="M3" s="241"/>
      <c r="N3" s="241"/>
      <c r="O3" s="241"/>
      <c r="P3" s="142"/>
      <c r="Q3" s="142"/>
      <c r="R3" s="142"/>
      <c r="S3" s="142"/>
      <c r="U3" s="163"/>
      <c r="Y3" s="182" t="s">
        <v>269</v>
      </c>
      <c r="Z3" s="182"/>
      <c r="AA3" s="182"/>
    </row>
    <row r="4" spans="1:27">
      <c r="A4" s="27" t="s">
        <v>0</v>
      </c>
      <c r="B4" s="5" t="s">
        <v>1</v>
      </c>
      <c r="C4" s="27" t="s">
        <v>3</v>
      </c>
      <c r="D4" s="5" t="s">
        <v>2</v>
      </c>
      <c r="E4" s="143" t="s">
        <v>1</v>
      </c>
      <c r="F4" s="143" t="s">
        <v>5</v>
      </c>
      <c r="G4" s="143" t="s">
        <v>2</v>
      </c>
      <c r="H4" s="143" t="s">
        <v>1</v>
      </c>
      <c r="I4" s="143" t="s">
        <v>5</v>
      </c>
      <c r="J4" s="143" t="s">
        <v>2</v>
      </c>
      <c r="K4" s="31"/>
      <c r="L4" s="143" t="s">
        <v>9</v>
      </c>
      <c r="M4" s="242" t="s">
        <v>10</v>
      </c>
      <c r="N4" s="242"/>
      <c r="O4" s="242"/>
      <c r="P4" s="34" t="s">
        <v>11</v>
      </c>
      <c r="Q4" s="143" t="s">
        <v>12</v>
      </c>
      <c r="R4" s="143" t="s">
        <v>13</v>
      </c>
      <c r="S4" s="143" t="s">
        <v>0</v>
      </c>
      <c r="U4" s="162" t="s">
        <v>16</v>
      </c>
      <c r="V4" s="211" t="str">
        <f>L5</f>
        <v>Radek Janošov</v>
      </c>
      <c r="W4" s="211"/>
      <c r="X4" s="147"/>
      <c r="Y4" s="147"/>
      <c r="Z4" s="153"/>
      <c r="AA4" s="153"/>
    </row>
    <row r="5" spans="1:27">
      <c r="A5" s="28">
        <v>61</v>
      </c>
      <c r="B5" s="5" t="str">
        <f>L5</f>
        <v>Radek Janošov</v>
      </c>
      <c r="C5" s="27" t="s">
        <v>3</v>
      </c>
      <c r="D5" s="5" t="str">
        <f>L8</f>
        <v>Martin Musil</v>
      </c>
      <c r="E5" s="143">
        <v>2</v>
      </c>
      <c r="F5" s="143" t="s">
        <v>5</v>
      </c>
      <c r="G5" s="143">
        <v>0</v>
      </c>
      <c r="H5" s="175">
        <v>22</v>
      </c>
      <c r="I5" s="143" t="s">
        <v>5</v>
      </c>
      <c r="J5" s="143">
        <v>4</v>
      </c>
      <c r="K5" s="31"/>
      <c r="L5" s="25" t="s">
        <v>180</v>
      </c>
      <c r="M5" s="143">
        <f>SUM(H5,H8,J10)</f>
        <v>66</v>
      </c>
      <c r="N5" s="142" t="s">
        <v>5</v>
      </c>
      <c r="O5" s="143">
        <f>SUM(J5,J8,H10)</f>
        <v>16</v>
      </c>
      <c r="P5" s="143">
        <f>M5-O5</f>
        <v>50</v>
      </c>
      <c r="Q5" s="143">
        <f>SUM(E5,E8,G10)</f>
        <v>6</v>
      </c>
      <c r="R5" s="143">
        <f>Q5+(P5/100)</f>
        <v>6.5</v>
      </c>
      <c r="S5" s="143">
        <f>RANK(R5,$R$5:$R$8,0)</f>
        <v>1</v>
      </c>
      <c r="U5" s="163"/>
      <c r="V5" s="147" t="s">
        <v>15</v>
      </c>
      <c r="W5" s="149"/>
      <c r="X5" s="147"/>
      <c r="Y5" s="147"/>
      <c r="Z5" s="153"/>
      <c r="AA5" s="153"/>
    </row>
    <row r="6" spans="1:27">
      <c r="A6" s="28">
        <v>62</v>
      </c>
      <c r="B6" s="5" t="str">
        <f>L6</f>
        <v>Ondřej Uhlík</v>
      </c>
      <c r="C6" s="27" t="s">
        <v>3</v>
      </c>
      <c r="D6" s="5" t="str">
        <f>L7</f>
        <v>Štěpán Schrotter</v>
      </c>
      <c r="E6" s="143">
        <v>0</v>
      </c>
      <c r="F6" s="143" t="s">
        <v>5</v>
      </c>
      <c r="G6" s="143">
        <v>2</v>
      </c>
      <c r="H6" s="143">
        <v>9</v>
      </c>
      <c r="I6" s="143" t="s">
        <v>5</v>
      </c>
      <c r="J6" s="143">
        <v>22</v>
      </c>
      <c r="K6" s="31"/>
      <c r="L6" s="67" t="s">
        <v>274</v>
      </c>
      <c r="M6" s="143">
        <f>SUM(H6,J8,H9)</f>
        <v>20</v>
      </c>
      <c r="N6" s="143" t="s">
        <v>5</v>
      </c>
      <c r="O6" s="143">
        <f>SUM(J6,H8,J9)</f>
        <v>66</v>
      </c>
      <c r="P6" s="143">
        <f t="shared" ref="P6:P8" si="0">M6-O6</f>
        <v>-46</v>
      </c>
      <c r="Q6" s="143">
        <f>SUM(E6,G8,E9)</f>
        <v>0</v>
      </c>
      <c r="R6" s="143">
        <f t="shared" ref="R6:R8" si="1">Q6+(P6/100)</f>
        <v>-0.46</v>
      </c>
      <c r="S6" s="143">
        <f t="shared" ref="S6:S8" si="2">RANK(R6,$R$5:$R$8,0)</f>
        <v>4</v>
      </c>
      <c r="U6" s="163"/>
      <c r="V6" s="147"/>
      <c r="W6" s="150"/>
      <c r="X6" s="147"/>
      <c r="Y6" s="147"/>
      <c r="Z6" s="153"/>
      <c r="AA6" s="153"/>
    </row>
    <row r="7" spans="1:27">
      <c r="A7" s="28">
        <v>124</v>
      </c>
      <c r="B7" s="5" t="str">
        <f>L8</f>
        <v>Martin Musil</v>
      </c>
      <c r="C7" s="27" t="s">
        <v>3</v>
      </c>
      <c r="D7" s="5" t="str">
        <f>L7</f>
        <v>Štěpán Schrotter</v>
      </c>
      <c r="E7" s="143">
        <v>1</v>
      </c>
      <c r="F7" s="143" t="s">
        <v>5</v>
      </c>
      <c r="G7" s="143">
        <v>1</v>
      </c>
      <c r="H7" s="143">
        <v>19</v>
      </c>
      <c r="I7" s="143" t="s">
        <v>5</v>
      </c>
      <c r="J7" s="143">
        <v>13</v>
      </c>
      <c r="K7" s="31"/>
      <c r="L7" s="60" t="s">
        <v>285</v>
      </c>
      <c r="M7" s="143">
        <f>SUM(J6,J7,H10)</f>
        <v>45</v>
      </c>
      <c r="N7" s="143" t="s">
        <v>5</v>
      </c>
      <c r="O7" s="143">
        <f>SUM(H6,H7,J10)</f>
        <v>50</v>
      </c>
      <c r="P7" s="143">
        <f t="shared" si="0"/>
        <v>-5</v>
      </c>
      <c r="Q7" s="143">
        <f>SUM(G6,G7,E10)</f>
        <v>3</v>
      </c>
      <c r="R7" s="143">
        <f t="shared" si="1"/>
        <v>2.95</v>
      </c>
      <c r="S7" s="143">
        <f t="shared" si="2"/>
        <v>3</v>
      </c>
      <c r="U7" s="163"/>
      <c r="V7" s="147"/>
      <c r="W7" s="163"/>
      <c r="X7" s="214" t="str">
        <f>V4</f>
        <v>Radek Janošov</v>
      </c>
      <c r="Y7" s="211"/>
      <c r="Z7" s="153"/>
      <c r="AA7" s="153"/>
    </row>
    <row r="8" spans="1:27">
      <c r="A8" s="28">
        <v>125</v>
      </c>
      <c r="B8" s="5" t="str">
        <f>L5</f>
        <v>Radek Janošov</v>
      </c>
      <c r="C8" s="27" t="s">
        <v>3</v>
      </c>
      <c r="D8" s="5" t="str">
        <f>L6</f>
        <v>Ondřej Uhlík</v>
      </c>
      <c r="E8" s="143">
        <v>2</v>
      </c>
      <c r="F8" s="143" t="s">
        <v>5</v>
      </c>
      <c r="G8" s="143">
        <v>0</v>
      </c>
      <c r="H8" s="143">
        <v>22</v>
      </c>
      <c r="I8" s="143" t="s">
        <v>5</v>
      </c>
      <c r="J8" s="143">
        <v>2</v>
      </c>
      <c r="K8" s="31"/>
      <c r="L8" s="60" t="s">
        <v>123</v>
      </c>
      <c r="M8" s="143">
        <f>SUM(J5,H7,J9)</f>
        <v>45</v>
      </c>
      <c r="N8" s="143" t="s">
        <v>5</v>
      </c>
      <c r="O8" s="143">
        <f>SUM(H5,J7,H9)</f>
        <v>44</v>
      </c>
      <c r="P8" s="143">
        <f t="shared" si="0"/>
        <v>1</v>
      </c>
      <c r="Q8" s="143">
        <f>SUM(G5,E7,G9)</f>
        <v>3</v>
      </c>
      <c r="R8" s="143">
        <f t="shared" si="1"/>
        <v>3.01</v>
      </c>
      <c r="S8" s="143">
        <f t="shared" si="2"/>
        <v>2</v>
      </c>
      <c r="U8" s="163"/>
      <c r="V8" s="147"/>
      <c r="W8" s="150"/>
      <c r="X8" s="148" t="s">
        <v>15</v>
      </c>
      <c r="Y8" s="149"/>
      <c r="Z8" s="153"/>
      <c r="AA8" s="153"/>
    </row>
    <row r="9" spans="1:27">
      <c r="A9" s="28">
        <v>186</v>
      </c>
      <c r="B9" s="5" t="str">
        <f>L6</f>
        <v>Ondřej Uhlík</v>
      </c>
      <c r="C9" s="27" t="s">
        <v>3</v>
      </c>
      <c r="D9" s="5" t="str">
        <f>L8</f>
        <v>Martin Musil</v>
      </c>
      <c r="E9" s="143">
        <v>0</v>
      </c>
      <c r="F9" s="143" t="s">
        <v>5</v>
      </c>
      <c r="G9" s="143">
        <v>2</v>
      </c>
      <c r="H9" s="143">
        <v>9</v>
      </c>
      <c r="I9" s="143" t="s">
        <v>5</v>
      </c>
      <c r="J9" s="143">
        <v>22</v>
      </c>
      <c r="K9" s="31"/>
      <c r="L9" s="32"/>
      <c r="M9" s="35">
        <f>SUM(M5:M8)</f>
        <v>176</v>
      </c>
      <c r="N9" s="36">
        <f>M9-O9</f>
        <v>0</v>
      </c>
      <c r="O9" s="35">
        <f>SUM(O5:O8)</f>
        <v>176</v>
      </c>
      <c r="P9" s="142"/>
      <c r="Q9" s="142"/>
      <c r="R9" s="142"/>
      <c r="S9" s="142"/>
      <c r="U9" s="163"/>
      <c r="V9" s="147"/>
      <c r="W9" s="150"/>
      <c r="X9" s="147"/>
      <c r="Y9" s="150"/>
      <c r="Z9" s="153"/>
      <c r="AA9" s="153"/>
    </row>
    <row r="10" spans="1:27">
      <c r="A10" s="28">
        <v>187</v>
      </c>
      <c r="B10" s="5" t="str">
        <f>L7</f>
        <v>Štěpán Schrotter</v>
      </c>
      <c r="C10" s="27" t="s">
        <v>3</v>
      </c>
      <c r="D10" s="5" t="str">
        <f>L5</f>
        <v>Radek Janošov</v>
      </c>
      <c r="E10" s="143">
        <v>0</v>
      </c>
      <c r="F10" s="143" t="s">
        <v>5</v>
      </c>
      <c r="G10" s="143">
        <v>2</v>
      </c>
      <c r="H10" s="143">
        <v>10</v>
      </c>
      <c r="I10" s="143" t="s">
        <v>5</v>
      </c>
      <c r="J10" s="143">
        <v>22</v>
      </c>
      <c r="K10" s="31"/>
      <c r="L10" s="32"/>
      <c r="M10" s="142"/>
      <c r="N10" s="142"/>
      <c r="O10" s="142"/>
      <c r="P10" s="142"/>
      <c r="Q10" s="142"/>
      <c r="R10" s="142"/>
      <c r="S10" s="142"/>
      <c r="U10" s="163" t="s">
        <v>49</v>
      </c>
      <c r="V10" s="211" t="str">
        <f>L67</f>
        <v>Daniel Ret</v>
      </c>
      <c r="W10" s="212"/>
      <c r="X10" s="147"/>
      <c r="Y10" s="150"/>
      <c r="Z10" s="153"/>
      <c r="AA10" s="153"/>
    </row>
    <row r="11" spans="1:27">
      <c r="B11" s="5"/>
      <c r="C11" s="27"/>
      <c r="D11" s="5"/>
      <c r="E11" s="143"/>
      <c r="F11" s="143"/>
      <c r="G11" s="143"/>
      <c r="H11" s="143"/>
      <c r="I11" s="143"/>
      <c r="J11" s="143"/>
      <c r="K11" s="31"/>
      <c r="L11" s="32"/>
      <c r="M11" s="142"/>
      <c r="N11" s="142"/>
      <c r="O11" s="142"/>
      <c r="P11" s="142"/>
      <c r="Q11" s="142"/>
      <c r="R11" s="142"/>
      <c r="S11" s="142"/>
      <c r="U11" s="163"/>
      <c r="V11" s="147" t="s">
        <v>15</v>
      </c>
      <c r="W11" s="152"/>
      <c r="X11" s="151"/>
      <c r="Y11" s="150"/>
      <c r="Z11" s="153"/>
      <c r="AA11" s="153"/>
    </row>
    <row r="12" spans="1:27">
      <c r="B12" s="5"/>
      <c r="C12" s="27"/>
      <c r="D12" s="5"/>
      <c r="E12" s="143"/>
      <c r="F12" s="143"/>
      <c r="G12" s="143"/>
      <c r="H12" s="143"/>
      <c r="I12" s="143"/>
      <c r="J12" s="143"/>
      <c r="K12" s="31"/>
      <c r="L12" s="33" t="s">
        <v>14</v>
      </c>
      <c r="M12" s="241"/>
      <c r="N12" s="241"/>
      <c r="O12" s="241"/>
      <c r="P12" s="142"/>
      <c r="Q12" s="142"/>
      <c r="R12" s="142"/>
      <c r="S12" s="142"/>
      <c r="U12" s="163"/>
      <c r="V12" s="147"/>
      <c r="W12" s="151"/>
      <c r="X12" s="151"/>
      <c r="Y12" s="150"/>
      <c r="Z12" s="153"/>
      <c r="AA12" s="153"/>
    </row>
    <row r="13" spans="1:27">
      <c r="B13" s="5"/>
      <c r="C13" s="27"/>
      <c r="D13" s="5"/>
      <c r="E13" s="143"/>
      <c r="F13" s="143"/>
      <c r="G13" s="143"/>
      <c r="H13" s="143"/>
      <c r="I13" s="143"/>
      <c r="J13" s="143"/>
      <c r="K13" s="31"/>
      <c r="L13" s="143" t="s">
        <v>9</v>
      </c>
      <c r="M13" s="242" t="s">
        <v>10</v>
      </c>
      <c r="N13" s="242"/>
      <c r="O13" s="242"/>
      <c r="P13" s="34" t="s">
        <v>11</v>
      </c>
      <c r="Q13" s="143" t="s">
        <v>12</v>
      </c>
      <c r="R13" s="143" t="s">
        <v>13</v>
      </c>
      <c r="S13" s="143" t="s">
        <v>0</v>
      </c>
      <c r="U13" s="190" t="str">
        <f>V83</f>
        <v>Martin Musil</v>
      </c>
      <c r="V13" s="190"/>
      <c r="W13" s="215"/>
      <c r="X13" s="215"/>
      <c r="Y13" s="151"/>
      <c r="Z13" s="208" t="str">
        <f>X19</f>
        <v>Jan Volček</v>
      </c>
      <c r="AA13" s="218"/>
    </row>
    <row r="14" spans="1:27">
      <c r="A14" s="28">
        <v>63</v>
      </c>
      <c r="B14" s="5" t="str">
        <f>L14</f>
        <v>Jan Mátl</v>
      </c>
      <c r="C14" s="27" t="s">
        <v>3</v>
      </c>
      <c r="D14" s="5" t="str">
        <f>L17</f>
        <v>Vilém Vítek</v>
      </c>
      <c r="E14" s="143">
        <v>2</v>
      </c>
      <c r="F14" s="143" t="s">
        <v>5</v>
      </c>
      <c r="G14" s="143">
        <v>0</v>
      </c>
      <c r="H14" s="143">
        <v>22</v>
      </c>
      <c r="I14" s="143" t="s">
        <v>5</v>
      </c>
      <c r="J14" s="143">
        <v>14</v>
      </c>
      <c r="K14" s="31"/>
      <c r="L14" s="60" t="s">
        <v>184</v>
      </c>
      <c r="M14" s="143">
        <f>SUM(H14,H17,J19)</f>
        <v>66</v>
      </c>
      <c r="N14" s="142" t="s">
        <v>5</v>
      </c>
      <c r="O14" s="143">
        <f>SUM(J14,J17,H19)</f>
        <v>35</v>
      </c>
      <c r="P14" s="143">
        <f>M14-O14</f>
        <v>31</v>
      </c>
      <c r="Q14" s="143">
        <f>SUM(E14,E17,G19)</f>
        <v>6</v>
      </c>
      <c r="R14" s="143">
        <f>Q14+(P14/100)</f>
        <v>6.31</v>
      </c>
      <c r="S14" s="143">
        <f>RANK(R14,$R$14:$R$17,0)</f>
        <v>1</v>
      </c>
      <c r="U14" s="213" t="s">
        <v>286</v>
      </c>
      <c r="V14" s="213"/>
      <c r="W14" s="210"/>
      <c r="X14" s="210"/>
      <c r="Y14" s="150"/>
      <c r="Z14" s="192"/>
      <c r="AA14" s="193"/>
    </row>
    <row r="15" spans="1:27">
      <c r="A15" s="28">
        <v>64</v>
      </c>
      <c r="B15" s="5" t="str">
        <f>L15</f>
        <v>Vojtěch Havlík</v>
      </c>
      <c r="C15" s="27" t="s">
        <v>3</v>
      </c>
      <c r="D15" s="5" t="str">
        <f>L16</f>
        <v>Oliver Turek</v>
      </c>
      <c r="E15" s="143">
        <v>2</v>
      </c>
      <c r="F15" s="143" t="s">
        <v>5</v>
      </c>
      <c r="G15" s="143">
        <v>0</v>
      </c>
      <c r="H15" s="143">
        <v>22</v>
      </c>
      <c r="I15" s="143" t="s">
        <v>5</v>
      </c>
      <c r="J15" s="143">
        <v>8</v>
      </c>
      <c r="K15" s="31"/>
      <c r="L15" s="68" t="s">
        <v>186</v>
      </c>
      <c r="M15" s="143">
        <f>SUM(H15,J17,H18)</f>
        <v>58</v>
      </c>
      <c r="N15" s="143" t="s">
        <v>5</v>
      </c>
      <c r="O15" s="143">
        <f>SUM(J15,H17,J18)</f>
        <v>43</v>
      </c>
      <c r="P15" s="143">
        <f t="shared" ref="P15:P17" si="3">M15-O15</f>
        <v>15</v>
      </c>
      <c r="Q15" s="143">
        <f>SUM(E15,G17,E18)</f>
        <v>4</v>
      </c>
      <c r="R15" s="143">
        <f t="shared" ref="R15:R17" si="4">Q15+(P15/100)</f>
        <v>4.1500000000000004</v>
      </c>
      <c r="S15" s="143">
        <f t="shared" ref="S15:S17" si="5">RANK(R15,$R$14:$R$17,0)</f>
        <v>2</v>
      </c>
      <c r="U15" s="163"/>
      <c r="V15" s="147"/>
      <c r="W15" s="147"/>
      <c r="X15" s="147"/>
      <c r="Y15" s="150"/>
      <c r="Z15" s="155"/>
      <c r="AA15" s="156"/>
    </row>
    <row r="16" spans="1:27">
      <c r="A16" s="28">
        <v>126</v>
      </c>
      <c r="B16" s="5" t="str">
        <f>L17</f>
        <v>Vilém Vítek</v>
      </c>
      <c r="C16" s="27" t="s">
        <v>3</v>
      </c>
      <c r="D16" s="5" t="str">
        <f>L16</f>
        <v>Oliver Turek</v>
      </c>
      <c r="E16" s="143">
        <v>1</v>
      </c>
      <c r="F16" s="143" t="s">
        <v>5</v>
      </c>
      <c r="G16" s="143">
        <v>1</v>
      </c>
      <c r="H16" s="143">
        <v>21</v>
      </c>
      <c r="I16" s="143" t="s">
        <v>5</v>
      </c>
      <c r="J16" s="143">
        <v>19</v>
      </c>
      <c r="K16" s="31"/>
      <c r="L16" s="60" t="s">
        <v>284</v>
      </c>
      <c r="M16" s="143">
        <f>SUM(J15,J16,H19)</f>
        <v>34</v>
      </c>
      <c r="N16" s="143" t="s">
        <v>5</v>
      </c>
      <c r="O16" s="143">
        <f>SUM(H15,H16,J19)</f>
        <v>65</v>
      </c>
      <c r="P16" s="143">
        <f t="shared" si="3"/>
        <v>-31</v>
      </c>
      <c r="Q16" s="143">
        <f>SUM(G15,G16,E19)</f>
        <v>1</v>
      </c>
      <c r="R16" s="143">
        <f t="shared" si="4"/>
        <v>0.69</v>
      </c>
      <c r="S16" s="143">
        <f t="shared" si="5"/>
        <v>4</v>
      </c>
      <c r="U16" s="163" t="s">
        <v>31</v>
      </c>
      <c r="V16" s="211" t="str">
        <f>L24</f>
        <v>Jan Volček</v>
      </c>
      <c r="W16" s="211"/>
      <c r="X16" s="147"/>
      <c r="Y16" s="150"/>
      <c r="Z16" s="155"/>
      <c r="AA16" s="156"/>
    </row>
    <row r="17" spans="1:29">
      <c r="A17" s="28">
        <v>127</v>
      </c>
      <c r="B17" s="5" t="str">
        <f>L14</f>
        <v>Jan Mátl</v>
      </c>
      <c r="C17" s="27" t="s">
        <v>3</v>
      </c>
      <c r="D17" s="5" t="str">
        <f>L15</f>
        <v>Vojtěch Havlík</v>
      </c>
      <c r="E17" s="143">
        <v>2</v>
      </c>
      <c r="F17" s="143" t="s">
        <v>5</v>
      </c>
      <c r="G17" s="143">
        <v>0</v>
      </c>
      <c r="H17" s="143">
        <v>22</v>
      </c>
      <c r="I17" s="143" t="s">
        <v>5</v>
      </c>
      <c r="J17" s="143">
        <v>14</v>
      </c>
      <c r="K17" s="31"/>
      <c r="L17" s="67" t="s">
        <v>192</v>
      </c>
      <c r="M17" s="143">
        <f>SUM(J14,H16,J18)</f>
        <v>48</v>
      </c>
      <c r="N17" s="143" t="s">
        <v>5</v>
      </c>
      <c r="O17" s="143">
        <f>SUM(H14,J16,H18)</f>
        <v>63</v>
      </c>
      <c r="P17" s="143">
        <f t="shared" si="3"/>
        <v>-15</v>
      </c>
      <c r="Q17" s="143">
        <f>SUM(G14,E16,G18)</f>
        <v>1</v>
      </c>
      <c r="R17" s="143">
        <f t="shared" si="4"/>
        <v>0.85</v>
      </c>
      <c r="S17" s="143">
        <f t="shared" si="5"/>
        <v>3</v>
      </c>
      <c r="U17" s="163"/>
      <c r="V17" s="147" t="s">
        <v>15</v>
      </c>
      <c r="W17" s="149"/>
      <c r="X17" s="147"/>
      <c r="Y17" s="150"/>
      <c r="Z17" s="155"/>
      <c r="AA17" s="156"/>
    </row>
    <row r="18" spans="1:29">
      <c r="A18" s="28">
        <v>188</v>
      </c>
      <c r="B18" s="5" t="str">
        <f>L15</f>
        <v>Vojtěch Havlík</v>
      </c>
      <c r="C18" s="27" t="s">
        <v>3</v>
      </c>
      <c r="D18" s="5" t="str">
        <f>L17</f>
        <v>Vilém Vítek</v>
      </c>
      <c r="E18" s="143">
        <v>2</v>
      </c>
      <c r="F18" s="143" t="s">
        <v>5</v>
      </c>
      <c r="G18" s="143">
        <v>0</v>
      </c>
      <c r="H18" s="143">
        <v>22</v>
      </c>
      <c r="I18" s="143" t="s">
        <v>5</v>
      </c>
      <c r="J18" s="143">
        <v>13</v>
      </c>
      <c r="K18" s="31"/>
      <c r="L18" s="32"/>
      <c r="M18" s="35">
        <f>SUM(M14:M17)</f>
        <v>206</v>
      </c>
      <c r="N18" s="36">
        <f>M18-O18</f>
        <v>0</v>
      </c>
      <c r="O18" s="35">
        <f>SUM(O14:O17)</f>
        <v>206</v>
      </c>
      <c r="P18" s="142"/>
      <c r="Q18" s="142"/>
      <c r="R18" s="142"/>
      <c r="S18" s="142"/>
      <c r="U18" s="163"/>
      <c r="V18" s="147"/>
      <c r="W18" s="150"/>
      <c r="X18" s="147"/>
      <c r="Y18" s="150"/>
      <c r="Z18" s="155"/>
      <c r="AA18" s="156"/>
    </row>
    <row r="19" spans="1:29">
      <c r="A19" s="28">
        <v>189</v>
      </c>
      <c r="B19" s="5" t="str">
        <f>L16</f>
        <v>Oliver Turek</v>
      </c>
      <c r="C19" s="27" t="s">
        <v>3</v>
      </c>
      <c r="D19" s="5" t="str">
        <f>L14</f>
        <v>Jan Mátl</v>
      </c>
      <c r="E19" s="143">
        <v>0</v>
      </c>
      <c r="F19" s="143" t="s">
        <v>5</v>
      </c>
      <c r="G19" s="143">
        <v>2</v>
      </c>
      <c r="H19" s="143">
        <v>7</v>
      </c>
      <c r="I19" s="143" t="s">
        <v>5</v>
      </c>
      <c r="J19" s="143">
        <v>22</v>
      </c>
      <c r="K19" s="31"/>
      <c r="L19" s="32"/>
      <c r="M19" s="142"/>
      <c r="N19" s="142"/>
      <c r="O19" s="142"/>
      <c r="P19" s="142"/>
      <c r="Q19" s="142"/>
      <c r="R19" s="142"/>
      <c r="S19" s="142"/>
      <c r="U19" s="163"/>
      <c r="V19" s="147"/>
      <c r="W19" s="150"/>
      <c r="X19" s="208" t="str">
        <f>V16</f>
        <v>Jan Volček</v>
      </c>
      <c r="Y19" s="209"/>
      <c r="Z19" s="155"/>
      <c r="AA19" s="156"/>
    </row>
    <row r="20" spans="1:29">
      <c r="B20" s="5"/>
      <c r="C20" s="27"/>
      <c r="D20" s="5"/>
      <c r="E20" s="143"/>
      <c r="F20" s="143"/>
      <c r="G20" s="143"/>
      <c r="H20" s="143"/>
      <c r="I20" s="143"/>
      <c r="J20" s="143"/>
      <c r="K20" s="31"/>
      <c r="L20" s="32"/>
      <c r="M20" s="142"/>
      <c r="N20" s="142"/>
      <c r="O20" s="142"/>
      <c r="P20" s="142"/>
      <c r="Q20" s="142"/>
      <c r="R20" s="142"/>
      <c r="S20" s="142"/>
      <c r="U20" s="163"/>
      <c r="V20" s="147"/>
      <c r="W20" s="150"/>
      <c r="X20" s="148" t="s">
        <v>15</v>
      </c>
      <c r="Y20" s="152"/>
      <c r="Z20" s="155"/>
      <c r="AA20" s="156"/>
    </row>
    <row r="21" spans="1:29">
      <c r="B21" s="5"/>
      <c r="C21" s="27"/>
      <c r="D21" s="5"/>
      <c r="E21" s="143"/>
      <c r="F21" s="143"/>
      <c r="G21" s="143"/>
      <c r="H21" s="143"/>
      <c r="I21" s="143"/>
      <c r="J21" s="143"/>
      <c r="K21" s="31"/>
      <c r="L21" s="32"/>
      <c r="M21" s="142"/>
      <c r="N21" s="142"/>
      <c r="O21" s="142"/>
      <c r="P21" s="142"/>
      <c r="Q21" s="142"/>
      <c r="R21" s="142"/>
      <c r="S21" s="142"/>
      <c r="U21" s="163"/>
      <c r="V21" s="147"/>
      <c r="W21" s="150"/>
      <c r="X21" s="147"/>
      <c r="Y21" s="151"/>
      <c r="Z21" s="155"/>
      <c r="AA21" s="156"/>
    </row>
    <row r="22" spans="1:29">
      <c r="B22" s="5"/>
      <c r="C22" s="27"/>
      <c r="D22" s="5"/>
      <c r="E22" s="143"/>
      <c r="F22" s="143"/>
      <c r="G22" s="143"/>
      <c r="H22" s="143"/>
      <c r="I22" s="143"/>
      <c r="J22" s="143"/>
      <c r="K22" s="31"/>
      <c r="L22" s="33" t="s">
        <v>25</v>
      </c>
      <c r="M22" s="241"/>
      <c r="N22" s="241"/>
      <c r="O22" s="241"/>
      <c r="P22" s="142"/>
      <c r="Q22" s="142"/>
      <c r="R22" s="142"/>
      <c r="S22" s="142"/>
      <c r="U22" s="163" t="s">
        <v>17</v>
      </c>
      <c r="V22" s="211" t="str">
        <f>L15</f>
        <v>Vojtěch Havlík</v>
      </c>
      <c r="W22" s="212"/>
      <c r="X22" s="147"/>
      <c r="Y22" s="147"/>
      <c r="Z22" s="155"/>
      <c r="AA22" s="156"/>
    </row>
    <row r="23" spans="1:29">
      <c r="B23" s="5"/>
      <c r="C23" s="27"/>
      <c r="D23" s="5"/>
      <c r="E23" s="143"/>
      <c r="F23" s="143"/>
      <c r="G23" s="143"/>
      <c r="H23" s="143"/>
      <c r="I23" s="143"/>
      <c r="J23" s="143"/>
      <c r="K23" s="31"/>
      <c r="L23" s="143" t="s">
        <v>9</v>
      </c>
      <c r="M23" s="242" t="s">
        <v>10</v>
      </c>
      <c r="N23" s="242"/>
      <c r="O23" s="242"/>
      <c r="P23" s="34" t="s">
        <v>11</v>
      </c>
      <c r="Q23" s="143" t="s">
        <v>12</v>
      </c>
      <c r="R23" s="143" t="s">
        <v>13</v>
      </c>
      <c r="S23" s="143" t="s">
        <v>0</v>
      </c>
      <c r="U23" s="163"/>
      <c r="Z23" s="157"/>
      <c r="AA23" s="158"/>
    </row>
    <row r="24" spans="1:29">
      <c r="A24" s="28">
        <v>65</v>
      </c>
      <c r="B24" s="5" t="str">
        <f>L24</f>
        <v>Jan Volček</v>
      </c>
      <c r="C24" s="27" t="s">
        <v>3</v>
      </c>
      <c r="D24" s="5" t="str">
        <f>L27</f>
        <v>Vít Vyskočil</v>
      </c>
      <c r="E24" s="143">
        <v>2</v>
      </c>
      <c r="F24" s="143" t="s">
        <v>5</v>
      </c>
      <c r="G24" s="143">
        <v>0</v>
      </c>
      <c r="H24" s="143">
        <v>22</v>
      </c>
      <c r="I24" s="143" t="s">
        <v>5</v>
      </c>
      <c r="J24" s="143">
        <v>2</v>
      </c>
      <c r="K24" s="31"/>
      <c r="L24" s="67" t="s">
        <v>185</v>
      </c>
      <c r="M24" s="143">
        <f>SUM(H24,H27,J29)</f>
        <v>66</v>
      </c>
      <c r="N24" s="142" t="s">
        <v>5</v>
      </c>
      <c r="O24" s="143">
        <f>SUM(J24,J27,H29)</f>
        <v>18</v>
      </c>
      <c r="P24" s="143">
        <f>M24-O24</f>
        <v>48</v>
      </c>
      <c r="Q24" s="143">
        <f>SUM(E24,E27,G29)</f>
        <v>6</v>
      </c>
      <c r="R24" s="143">
        <f>Q24+(P24/100)</f>
        <v>6.48</v>
      </c>
      <c r="S24" s="143">
        <f>RANK(R24,$R$24:$R$27,0)</f>
        <v>1</v>
      </c>
      <c r="U24" s="163"/>
      <c r="Z24" s="157"/>
      <c r="AA24" s="158"/>
    </row>
    <row r="25" spans="1:29">
      <c r="A25" s="28">
        <v>66</v>
      </c>
      <c r="B25" s="5" t="str">
        <f>L25</f>
        <v>Matyáš Kalkuš</v>
      </c>
      <c r="C25" s="27" t="s">
        <v>3</v>
      </c>
      <c r="D25" s="5" t="str">
        <f>L26</f>
        <v>Petr Fous</v>
      </c>
      <c r="E25" s="143">
        <v>2</v>
      </c>
      <c r="F25" s="143" t="s">
        <v>5</v>
      </c>
      <c r="G25" s="143">
        <v>0</v>
      </c>
      <c r="H25" s="143">
        <v>22</v>
      </c>
      <c r="I25" s="143" t="s">
        <v>5</v>
      </c>
      <c r="J25" s="143">
        <v>8</v>
      </c>
      <c r="K25" s="31"/>
      <c r="L25" s="23" t="s">
        <v>273</v>
      </c>
      <c r="M25" s="143">
        <f>SUM(H25,J27,H28)</f>
        <v>56</v>
      </c>
      <c r="N25" s="143" t="s">
        <v>5</v>
      </c>
      <c r="O25" s="143">
        <f>SUM(J25,H27,J28)</f>
        <v>38</v>
      </c>
      <c r="P25" s="143">
        <f t="shared" ref="P25:P27" si="6">M25-O25</f>
        <v>18</v>
      </c>
      <c r="Q25" s="143">
        <f>SUM(E25,G27,E28)</f>
        <v>4</v>
      </c>
      <c r="R25" s="143">
        <f t="shared" ref="R25:R27" si="7">Q25+(P25/100)</f>
        <v>4.18</v>
      </c>
      <c r="S25" s="143">
        <f t="shared" ref="S25:S27" si="8">RANK(R25,$R$24:$R$27,0)</f>
        <v>2</v>
      </c>
      <c r="U25" s="213"/>
      <c r="V25" s="213"/>
      <c r="Y25" s="190" t="str">
        <f>X7</f>
        <v>Radek Janošov</v>
      </c>
      <c r="Z25" s="190"/>
      <c r="AA25" s="158"/>
      <c r="AB25" s="189" t="str">
        <f>Z37</f>
        <v>Adam Chalupa</v>
      </c>
      <c r="AC25" s="190"/>
    </row>
    <row r="26" spans="1:29">
      <c r="A26" s="28">
        <v>128</v>
      </c>
      <c r="B26" s="5" t="str">
        <f>L27</f>
        <v>Vít Vyskočil</v>
      </c>
      <c r="C26" s="27" t="s">
        <v>3</v>
      </c>
      <c r="D26" s="5" t="str">
        <f>L26</f>
        <v>Petr Fous</v>
      </c>
      <c r="E26" s="143">
        <v>2</v>
      </c>
      <c r="F26" s="143" t="s">
        <v>5</v>
      </c>
      <c r="G26" s="143">
        <v>0</v>
      </c>
      <c r="H26" s="143">
        <v>22</v>
      </c>
      <c r="I26" s="143" t="s">
        <v>5</v>
      </c>
      <c r="J26" s="143">
        <v>9</v>
      </c>
      <c r="K26" s="31"/>
      <c r="L26" s="74" t="s">
        <v>283</v>
      </c>
      <c r="M26" s="143">
        <f>SUM(J25,J26,H29)</f>
        <v>21</v>
      </c>
      <c r="N26" s="143" t="s">
        <v>5</v>
      </c>
      <c r="O26" s="143">
        <f>SUM(H25,H26,J29)</f>
        <v>66</v>
      </c>
      <c r="P26" s="143">
        <f t="shared" si="6"/>
        <v>-45</v>
      </c>
      <c r="Q26" s="143">
        <f>SUM(G25,G26,E29)</f>
        <v>0</v>
      </c>
      <c r="R26" s="143">
        <f t="shared" si="7"/>
        <v>-0.45</v>
      </c>
      <c r="S26" s="143">
        <f t="shared" si="8"/>
        <v>4</v>
      </c>
      <c r="U26" s="213"/>
      <c r="V26" s="213"/>
      <c r="Y26" s="184" t="s">
        <v>215</v>
      </c>
      <c r="Z26" s="184"/>
      <c r="AA26" s="158"/>
      <c r="AC26" s="159"/>
    </row>
    <row r="27" spans="1:29">
      <c r="A27" s="28">
        <v>129</v>
      </c>
      <c r="B27" s="5" t="str">
        <f>L24</f>
        <v>Jan Volček</v>
      </c>
      <c r="C27" s="27" t="s">
        <v>3</v>
      </c>
      <c r="D27" s="5" t="str">
        <f>L25</f>
        <v>Matyáš Kalkuš</v>
      </c>
      <c r="E27" s="143">
        <v>2</v>
      </c>
      <c r="F27" s="143" t="s">
        <v>5</v>
      </c>
      <c r="G27" s="143">
        <v>0</v>
      </c>
      <c r="H27" s="143">
        <v>22</v>
      </c>
      <c r="I27" s="143" t="s">
        <v>5</v>
      </c>
      <c r="J27" s="143">
        <v>12</v>
      </c>
      <c r="K27" s="31"/>
      <c r="L27" s="60" t="s">
        <v>282</v>
      </c>
      <c r="M27" s="143">
        <f>SUM(J24,H26,J28)</f>
        <v>32</v>
      </c>
      <c r="N27" s="143" t="s">
        <v>5</v>
      </c>
      <c r="O27" s="143">
        <f>SUM(H24,J26,H28)</f>
        <v>53</v>
      </c>
      <c r="P27" s="143">
        <f t="shared" si="6"/>
        <v>-21</v>
      </c>
      <c r="Q27" s="143">
        <f>SUM(G24,E26,G28)</f>
        <v>2</v>
      </c>
      <c r="R27" s="143">
        <f t="shared" si="7"/>
        <v>1.79</v>
      </c>
      <c r="S27" s="143">
        <f t="shared" si="8"/>
        <v>3</v>
      </c>
      <c r="U27" s="163"/>
      <c r="Z27" s="157"/>
      <c r="AA27" s="158"/>
      <c r="AC27" s="158"/>
    </row>
    <row r="28" spans="1:29">
      <c r="A28" s="28">
        <v>190</v>
      </c>
      <c r="B28" s="5" t="str">
        <f>L25</f>
        <v>Matyáš Kalkuš</v>
      </c>
      <c r="C28" s="27" t="s">
        <v>3</v>
      </c>
      <c r="D28" s="5" t="str">
        <f>L27</f>
        <v>Vít Vyskočil</v>
      </c>
      <c r="E28" s="143">
        <v>2</v>
      </c>
      <c r="F28" s="143" t="s">
        <v>5</v>
      </c>
      <c r="G28" s="143">
        <v>0</v>
      </c>
      <c r="H28" s="143">
        <v>22</v>
      </c>
      <c r="I28" s="143" t="s">
        <v>5</v>
      </c>
      <c r="J28" s="143">
        <v>8</v>
      </c>
      <c r="K28" s="31"/>
      <c r="L28" s="32"/>
      <c r="M28" s="35">
        <f>SUM(M24:M27)</f>
        <v>175</v>
      </c>
      <c r="N28" s="36">
        <f>M28-O28</f>
        <v>0</v>
      </c>
      <c r="O28" s="35">
        <f>SUM(O24:O27)</f>
        <v>175</v>
      </c>
      <c r="P28" s="142"/>
      <c r="Q28" s="142"/>
      <c r="R28" s="142"/>
      <c r="S28" s="142"/>
      <c r="U28" s="163" t="s">
        <v>37</v>
      </c>
      <c r="V28" s="211" t="str">
        <f>L47</f>
        <v>Martin Balín</v>
      </c>
      <c r="W28" s="211"/>
      <c r="X28" s="147"/>
      <c r="Y28" s="147"/>
      <c r="Z28" s="155"/>
      <c r="AA28" s="156"/>
      <c r="AC28" s="158"/>
    </row>
    <row r="29" spans="1:29">
      <c r="A29" s="28">
        <v>191</v>
      </c>
      <c r="B29" s="5" t="str">
        <f>L26</f>
        <v>Petr Fous</v>
      </c>
      <c r="C29" s="27" t="s">
        <v>3</v>
      </c>
      <c r="D29" s="5" t="str">
        <f>L24</f>
        <v>Jan Volček</v>
      </c>
      <c r="E29" s="143">
        <v>0</v>
      </c>
      <c r="F29" s="143" t="s">
        <v>5</v>
      </c>
      <c r="G29" s="143">
        <v>2</v>
      </c>
      <c r="H29" s="143">
        <v>4</v>
      </c>
      <c r="I29" s="143" t="s">
        <v>5</v>
      </c>
      <c r="J29" s="143">
        <v>22</v>
      </c>
      <c r="K29" s="31"/>
      <c r="L29" s="32"/>
      <c r="M29" s="142"/>
      <c r="N29" s="142"/>
      <c r="O29" s="142"/>
      <c r="P29" s="142"/>
      <c r="Q29" s="142"/>
      <c r="R29" s="142"/>
      <c r="S29" s="142"/>
      <c r="U29" s="163"/>
      <c r="V29" s="147"/>
      <c r="W29" s="149"/>
      <c r="X29" s="147"/>
      <c r="Y29" s="147"/>
      <c r="Z29" s="155"/>
      <c r="AA29" s="156"/>
      <c r="AC29" s="158"/>
    </row>
    <row r="30" spans="1:29">
      <c r="B30" s="5"/>
      <c r="C30" s="27"/>
      <c r="D30" s="5"/>
      <c r="E30" s="143"/>
      <c r="F30" s="143"/>
      <c r="G30" s="143"/>
      <c r="H30" s="143"/>
      <c r="I30" s="143"/>
      <c r="J30" s="143"/>
      <c r="K30" s="31"/>
      <c r="L30" s="32"/>
      <c r="M30" s="142"/>
      <c r="N30" s="142"/>
      <c r="O30" s="142"/>
      <c r="P30" s="142"/>
      <c r="Q30" s="142"/>
      <c r="R30" s="142"/>
      <c r="S30" s="142"/>
      <c r="U30" s="163"/>
      <c r="V30" s="147"/>
      <c r="W30" s="150"/>
      <c r="X30" s="147"/>
      <c r="Y30" s="147"/>
      <c r="Z30" s="155"/>
      <c r="AA30" s="156"/>
      <c r="AC30" s="158"/>
    </row>
    <row r="31" spans="1:29">
      <c r="B31" s="5"/>
      <c r="C31" s="27"/>
      <c r="D31" s="5"/>
      <c r="E31" s="143"/>
      <c r="F31" s="143"/>
      <c r="G31" s="143"/>
      <c r="H31" s="143"/>
      <c r="I31" s="143"/>
      <c r="J31" s="143"/>
      <c r="K31" s="31"/>
      <c r="L31" s="32"/>
      <c r="M31" s="142"/>
      <c r="N31" s="142"/>
      <c r="O31" s="142"/>
      <c r="P31" s="142"/>
      <c r="Q31" s="142"/>
      <c r="R31" s="142"/>
      <c r="S31" s="142"/>
      <c r="U31" s="163"/>
      <c r="V31" s="147"/>
      <c r="W31" s="150"/>
      <c r="X31" s="214" t="str">
        <f>V34</f>
        <v>Adam Chalupa</v>
      </c>
      <c r="Y31" s="211"/>
      <c r="Z31" s="155"/>
      <c r="AA31" s="156"/>
      <c r="AC31" s="158"/>
    </row>
    <row r="32" spans="1:29">
      <c r="B32" s="5"/>
      <c r="C32" s="27"/>
      <c r="D32" s="5"/>
      <c r="E32" s="143"/>
      <c r="F32" s="143"/>
      <c r="G32" s="143"/>
      <c r="H32" s="143"/>
      <c r="I32" s="143"/>
      <c r="J32" s="143"/>
      <c r="K32" s="31"/>
      <c r="L32" s="33" t="s">
        <v>26</v>
      </c>
      <c r="M32" s="241"/>
      <c r="N32" s="241"/>
      <c r="O32" s="241"/>
      <c r="P32" s="142"/>
      <c r="Q32" s="142"/>
      <c r="R32" s="142"/>
      <c r="S32" s="142"/>
      <c r="U32" s="163"/>
      <c r="V32" s="147"/>
      <c r="W32" s="150"/>
      <c r="X32" s="148" t="s">
        <v>15</v>
      </c>
      <c r="Y32" s="149"/>
      <c r="Z32" s="155"/>
      <c r="AA32" s="156"/>
      <c r="AC32" s="158"/>
    </row>
    <row r="33" spans="1:29">
      <c r="B33" s="5"/>
      <c r="C33" s="27"/>
      <c r="D33" s="5"/>
      <c r="E33" s="143"/>
      <c r="F33" s="143"/>
      <c r="G33" s="143"/>
      <c r="H33" s="143"/>
      <c r="I33" s="143"/>
      <c r="J33" s="143"/>
      <c r="K33" s="31"/>
      <c r="L33" s="143" t="s">
        <v>9</v>
      </c>
      <c r="M33" s="242" t="s">
        <v>10</v>
      </c>
      <c r="N33" s="242"/>
      <c r="O33" s="242"/>
      <c r="P33" s="34" t="s">
        <v>11</v>
      </c>
      <c r="Q33" s="143" t="s">
        <v>12</v>
      </c>
      <c r="R33" s="143" t="s">
        <v>13</v>
      </c>
      <c r="S33" s="143" t="s">
        <v>0</v>
      </c>
      <c r="U33" s="163"/>
      <c r="V33" s="147"/>
      <c r="W33" s="150"/>
      <c r="X33" s="147"/>
      <c r="Y33" s="150"/>
      <c r="Z33" s="155"/>
      <c r="AA33" s="156"/>
      <c r="AC33" s="158"/>
    </row>
    <row r="34" spans="1:29">
      <c r="A34" s="28">
        <v>67</v>
      </c>
      <c r="B34" s="5" t="str">
        <f>L34</f>
        <v>Adam Chalupa</v>
      </c>
      <c r="C34" s="27" t="s">
        <v>3</v>
      </c>
      <c r="D34" s="5" t="str">
        <f>L37</f>
        <v>Dominik Vondrák</v>
      </c>
      <c r="E34" s="143">
        <v>2</v>
      </c>
      <c r="F34" s="143" t="s">
        <v>5</v>
      </c>
      <c r="G34" s="143">
        <v>0</v>
      </c>
      <c r="H34" s="143">
        <v>22</v>
      </c>
      <c r="I34" s="143" t="s">
        <v>5</v>
      </c>
      <c r="J34" s="143">
        <v>4</v>
      </c>
      <c r="K34" s="31"/>
      <c r="L34" s="60" t="s">
        <v>189</v>
      </c>
      <c r="M34" s="143">
        <f>SUM(H34,H37,J39)</f>
        <v>66</v>
      </c>
      <c r="N34" s="142" t="s">
        <v>5</v>
      </c>
      <c r="O34" s="143">
        <f>SUM(J34,J37,H39)</f>
        <v>17</v>
      </c>
      <c r="P34" s="143">
        <f>M34-O34</f>
        <v>49</v>
      </c>
      <c r="Q34" s="143">
        <f>SUM(E34,E37,G39)</f>
        <v>6</v>
      </c>
      <c r="R34" s="143">
        <f>Q34+(P34/100)</f>
        <v>6.49</v>
      </c>
      <c r="S34" s="143">
        <f>RANK(R34,$R$34:$R$37,0)</f>
        <v>1</v>
      </c>
      <c r="U34" s="163" t="s">
        <v>36</v>
      </c>
      <c r="V34" s="211" t="str">
        <f>L34</f>
        <v>Adam Chalupa</v>
      </c>
      <c r="W34" s="212"/>
      <c r="X34" s="147"/>
      <c r="Y34" s="150"/>
      <c r="Z34" s="155"/>
      <c r="AA34" s="156"/>
      <c r="AC34" s="158"/>
    </row>
    <row r="35" spans="1:29">
      <c r="A35" s="28">
        <v>68</v>
      </c>
      <c r="B35" s="5" t="str">
        <f>L35</f>
        <v>Lukáš Mervart</v>
      </c>
      <c r="C35" s="27" t="s">
        <v>3</v>
      </c>
      <c r="D35" s="5" t="str">
        <f>L36</f>
        <v>Tomáš Balín</v>
      </c>
      <c r="E35" s="143">
        <v>2</v>
      </c>
      <c r="F35" s="143" t="s">
        <v>5</v>
      </c>
      <c r="G35" s="143">
        <v>0</v>
      </c>
      <c r="H35" s="143">
        <v>22</v>
      </c>
      <c r="I35" s="143" t="s">
        <v>5</v>
      </c>
      <c r="J35" s="143">
        <v>4</v>
      </c>
      <c r="K35" s="31"/>
      <c r="L35" s="23" t="s">
        <v>117</v>
      </c>
      <c r="M35" s="143">
        <f>SUM(H35,J37,H38)</f>
        <v>49</v>
      </c>
      <c r="N35" s="143" t="s">
        <v>5</v>
      </c>
      <c r="O35" s="143">
        <f>SUM(J35,H37,J38)</f>
        <v>31</v>
      </c>
      <c r="P35" s="143">
        <f t="shared" ref="P35:P37" si="9">M35-O35</f>
        <v>18</v>
      </c>
      <c r="Q35" s="143">
        <f>SUM(E35,G37,E38)</f>
        <v>4</v>
      </c>
      <c r="R35" s="143">
        <f t="shared" ref="R35:R36" si="10">Q35+(P35/100)</f>
        <v>4.18</v>
      </c>
      <c r="S35" s="143">
        <f t="shared" ref="S35:S37" si="11">RANK(R35,$R$34:$R$37,0)</f>
        <v>2</v>
      </c>
      <c r="U35" s="163"/>
      <c r="V35" s="147" t="s">
        <v>15</v>
      </c>
      <c r="W35" s="152"/>
      <c r="X35" s="151"/>
      <c r="Y35" s="150"/>
      <c r="Z35" s="155"/>
      <c r="AA35" s="156"/>
      <c r="AC35" s="158"/>
    </row>
    <row r="36" spans="1:29">
      <c r="A36" s="28">
        <v>130</v>
      </c>
      <c r="B36" s="5" t="str">
        <f>L37</f>
        <v>Dominik Vondrák</v>
      </c>
      <c r="C36" s="27" t="s">
        <v>3</v>
      </c>
      <c r="D36" s="5" t="str">
        <f>L36</f>
        <v>Tomáš Balín</v>
      </c>
      <c r="E36" s="143">
        <v>2</v>
      </c>
      <c r="F36" s="143" t="s">
        <v>5</v>
      </c>
      <c r="G36" s="143">
        <v>0</v>
      </c>
      <c r="H36" s="143">
        <v>22</v>
      </c>
      <c r="I36" s="143" t="s">
        <v>5</v>
      </c>
      <c r="J36" s="143">
        <v>17</v>
      </c>
      <c r="K36" s="31"/>
      <c r="L36" s="23" t="s">
        <v>280</v>
      </c>
      <c r="M36" s="143">
        <f>SUM(J35,J36,H39)</f>
        <v>29</v>
      </c>
      <c r="N36" s="143" t="s">
        <v>5</v>
      </c>
      <c r="O36" s="143">
        <f>SUM(H35,H36,J39)</f>
        <v>66</v>
      </c>
      <c r="P36" s="143">
        <f t="shared" si="9"/>
        <v>-37</v>
      </c>
      <c r="Q36" s="143">
        <f>SUM(G35,G36,E39)</f>
        <v>0</v>
      </c>
      <c r="R36" s="143">
        <f t="shared" si="10"/>
        <v>-0.37</v>
      </c>
      <c r="S36" s="143">
        <f t="shared" si="11"/>
        <v>4</v>
      </c>
      <c r="U36" s="163"/>
      <c r="V36" s="147"/>
      <c r="W36" s="151"/>
      <c r="X36" s="151"/>
      <c r="Y36" s="150"/>
      <c r="Z36" s="155"/>
      <c r="AA36" s="156"/>
      <c r="AC36" s="158"/>
    </row>
    <row r="37" spans="1:29">
      <c r="A37" s="28">
        <v>131</v>
      </c>
      <c r="B37" s="5" t="str">
        <f>L34</f>
        <v>Adam Chalupa</v>
      </c>
      <c r="C37" s="27" t="s">
        <v>3</v>
      </c>
      <c r="D37" s="5" t="str">
        <f>L35</f>
        <v>Lukáš Mervart</v>
      </c>
      <c r="E37" s="143">
        <v>2</v>
      </c>
      <c r="F37" s="143" t="s">
        <v>5</v>
      </c>
      <c r="G37" s="143">
        <v>0</v>
      </c>
      <c r="H37" s="143">
        <v>22</v>
      </c>
      <c r="I37" s="143" t="s">
        <v>5</v>
      </c>
      <c r="J37" s="143">
        <v>5</v>
      </c>
      <c r="K37" s="31"/>
      <c r="L37" s="67" t="s">
        <v>281</v>
      </c>
      <c r="M37" s="143">
        <f>SUM(J34,H36,J38)</f>
        <v>31</v>
      </c>
      <c r="N37" s="143" t="s">
        <v>5</v>
      </c>
      <c r="O37" s="143">
        <f>SUM(H34,J36,H38)</f>
        <v>61</v>
      </c>
      <c r="P37" s="143">
        <f t="shared" si="9"/>
        <v>-30</v>
      </c>
      <c r="Q37" s="143">
        <f>SUM(G34,E36,G38)</f>
        <v>2</v>
      </c>
      <c r="R37" s="143">
        <f>Q37+(P37/100)</f>
        <v>1.7</v>
      </c>
      <c r="S37" s="143">
        <f t="shared" si="11"/>
        <v>3</v>
      </c>
      <c r="U37" s="190" t="str">
        <f>V28</f>
        <v>Martin Balín</v>
      </c>
      <c r="V37" s="190"/>
      <c r="W37" s="215"/>
      <c r="X37" s="215"/>
      <c r="Y37" s="150"/>
      <c r="Z37" s="208" t="str">
        <f>X31</f>
        <v>Adam Chalupa</v>
      </c>
      <c r="AA37" s="209"/>
      <c r="AC37" s="158"/>
    </row>
    <row r="38" spans="1:29">
      <c r="A38" s="28">
        <v>192</v>
      </c>
      <c r="B38" s="5" t="str">
        <f>L35</f>
        <v>Lukáš Mervart</v>
      </c>
      <c r="C38" s="27" t="s">
        <v>3</v>
      </c>
      <c r="D38" s="5" t="str">
        <f>L37</f>
        <v>Dominik Vondrák</v>
      </c>
      <c r="E38" s="143">
        <v>2</v>
      </c>
      <c r="F38" s="143" t="s">
        <v>5</v>
      </c>
      <c r="G38" s="143">
        <v>0</v>
      </c>
      <c r="H38" s="143">
        <v>22</v>
      </c>
      <c r="I38" s="143" t="s">
        <v>5</v>
      </c>
      <c r="J38" s="143">
        <v>5</v>
      </c>
      <c r="K38" s="31"/>
      <c r="L38" s="32"/>
      <c r="M38" s="35">
        <f>SUM(M34:M37)</f>
        <v>175</v>
      </c>
      <c r="N38" s="36">
        <f>M38-O38</f>
        <v>0</v>
      </c>
      <c r="O38" s="35">
        <f>SUM(O34:O37)</f>
        <v>175</v>
      </c>
      <c r="P38" s="142"/>
      <c r="Q38" s="142"/>
      <c r="R38" s="142"/>
      <c r="S38" s="142"/>
      <c r="U38" s="213" t="s">
        <v>286</v>
      </c>
      <c r="V38" s="213"/>
      <c r="W38" s="210"/>
      <c r="X38" s="210"/>
      <c r="Y38" s="150"/>
      <c r="Z38" s="192"/>
      <c r="AA38" s="207"/>
      <c r="AC38" s="158"/>
    </row>
    <row r="39" spans="1:29">
      <c r="A39" s="28">
        <v>193</v>
      </c>
      <c r="B39" s="5" t="str">
        <f>L36</f>
        <v>Tomáš Balín</v>
      </c>
      <c r="C39" s="27" t="s">
        <v>3</v>
      </c>
      <c r="D39" s="5" t="str">
        <f>L34</f>
        <v>Adam Chalupa</v>
      </c>
      <c r="E39" s="143">
        <v>0</v>
      </c>
      <c r="F39" s="143" t="s">
        <v>5</v>
      </c>
      <c r="G39" s="143">
        <v>2</v>
      </c>
      <c r="H39" s="143">
        <v>8</v>
      </c>
      <c r="I39" s="143" t="s">
        <v>5</v>
      </c>
      <c r="J39" s="143">
        <v>22</v>
      </c>
      <c r="K39" s="31"/>
      <c r="L39" s="32"/>
      <c r="M39" s="142"/>
      <c r="N39" s="142"/>
      <c r="O39" s="142"/>
      <c r="P39" s="142"/>
      <c r="Q39" s="142"/>
      <c r="R39" s="142"/>
      <c r="S39" s="142"/>
      <c r="U39" s="163"/>
      <c r="V39" s="147"/>
      <c r="W39" s="147"/>
      <c r="X39" s="147"/>
      <c r="Y39" s="150"/>
      <c r="Z39" s="153"/>
      <c r="AA39" s="153"/>
      <c r="AC39" s="158"/>
    </row>
    <row r="40" spans="1:29">
      <c r="B40" s="5"/>
      <c r="C40" s="27"/>
      <c r="D40" s="5"/>
      <c r="E40" s="143"/>
      <c r="F40" s="143"/>
      <c r="G40" s="143"/>
      <c r="H40" s="143"/>
      <c r="I40" s="143"/>
      <c r="J40" s="143"/>
      <c r="K40" s="31"/>
      <c r="L40" s="32"/>
      <c r="M40" s="142"/>
      <c r="N40" s="142"/>
      <c r="O40" s="142"/>
      <c r="P40" s="142"/>
      <c r="Q40" s="142"/>
      <c r="R40" s="142"/>
      <c r="S40" s="142"/>
      <c r="U40" s="163" t="s">
        <v>35</v>
      </c>
      <c r="V40" s="211" t="str">
        <f>L57</f>
        <v>Antoine Thirouard</v>
      </c>
      <c r="W40" s="211"/>
      <c r="X40" s="147"/>
      <c r="Y40" s="150"/>
      <c r="Z40" s="153"/>
      <c r="AA40" s="153"/>
      <c r="AC40" s="158"/>
    </row>
    <row r="41" spans="1:29">
      <c r="B41" s="5"/>
      <c r="C41" s="27"/>
      <c r="D41" s="5"/>
      <c r="E41" s="143"/>
      <c r="F41" s="143"/>
      <c r="G41" s="143"/>
      <c r="H41" s="143"/>
      <c r="I41" s="143"/>
      <c r="J41" s="143"/>
      <c r="K41" s="31"/>
      <c r="L41" s="32"/>
      <c r="M41" s="142"/>
      <c r="N41" s="142"/>
      <c r="O41" s="142"/>
      <c r="P41" s="142"/>
      <c r="Q41" s="142"/>
      <c r="R41" s="142"/>
      <c r="S41" s="142"/>
      <c r="U41" s="163"/>
      <c r="V41" s="147" t="s">
        <v>15</v>
      </c>
      <c r="W41" s="149"/>
      <c r="X41" s="147"/>
      <c r="Y41" s="150"/>
      <c r="Z41" s="153"/>
      <c r="AA41" s="153"/>
      <c r="AC41" s="158"/>
    </row>
    <row r="42" spans="1:29">
      <c r="B42" s="5"/>
      <c r="C42" s="27"/>
      <c r="D42" s="5"/>
      <c r="E42" s="143"/>
      <c r="F42" s="143"/>
      <c r="G42" s="143"/>
      <c r="H42" s="143"/>
      <c r="I42" s="143"/>
      <c r="J42" s="143"/>
      <c r="K42" s="31"/>
      <c r="L42" s="33" t="s">
        <v>27</v>
      </c>
      <c r="M42" s="241"/>
      <c r="N42" s="241"/>
      <c r="O42" s="241"/>
      <c r="P42" s="142"/>
      <c r="Q42" s="142"/>
      <c r="R42" s="142"/>
      <c r="S42" s="142"/>
      <c r="U42" s="163"/>
      <c r="V42" s="147"/>
      <c r="W42" s="150"/>
      <c r="X42" s="147"/>
      <c r="Y42" s="150"/>
      <c r="Z42" s="153"/>
      <c r="AA42" s="153"/>
      <c r="AC42" s="158"/>
    </row>
    <row r="43" spans="1:29">
      <c r="B43" s="5"/>
      <c r="C43" s="27"/>
      <c r="D43" s="5"/>
      <c r="E43" s="143"/>
      <c r="F43" s="143"/>
      <c r="G43" s="143"/>
      <c r="H43" s="143"/>
      <c r="I43" s="143"/>
      <c r="J43" s="143"/>
      <c r="K43" s="31"/>
      <c r="L43" s="143" t="s">
        <v>9</v>
      </c>
      <c r="M43" s="242" t="s">
        <v>10</v>
      </c>
      <c r="N43" s="242"/>
      <c r="O43" s="242"/>
      <c r="P43" s="34" t="s">
        <v>11</v>
      </c>
      <c r="Q43" s="143" t="s">
        <v>12</v>
      </c>
      <c r="R43" s="143" t="s">
        <v>13</v>
      </c>
      <c r="S43" s="143" t="s">
        <v>0</v>
      </c>
      <c r="U43" s="163"/>
      <c r="V43" s="147"/>
      <c r="W43" s="150"/>
      <c r="X43" s="208" t="str">
        <f>V46</f>
        <v>Vojtěch Franta</v>
      </c>
      <c r="Y43" s="209"/>
      <c r="Z43" s="153"/>
      <c r="AA43" s="153"/>
      <c r="AC43" s="158"/>
    </row>
    <row r="44" spans="1:29">
      <c r="A44" s="28">
        <v>69</v>
      </c>
      <c r="B44" s="5" t="str">
        <f>L44</f>
        <v>Ladislav Lešták</v>
      </c>
      <c r="C44" s="27" t="s">
        <v>3</v>
      </c>
      <c r="D44" s="5" t="str">
        <f>L47</f>
        <v>Martin Balín</v>
      </c>
      <c r="E44" s="143">
        <v>2</v>
      </c>
      <c r="F44" s="143" t="s">
        <v>5</v>
      </c>
      <c r="G44" s="143">
        <v>0</v>
      </c>
      <c r="H44" s="143">
        <v>22</v>
      </c>
      <c r="I44" s="143" t="s">
        <v>5</v>
      </c>
      <c r="J44" s="143">
        <v>6</v>
      </c>
      <c r="K44" s="31"/>
      <c r="L44" s="60" t="s">
        <v>272</v>
      </c>
      <c r="M44" s="143">
        <f>SUM(H44,H47,J49)</f>
        <v>66</v>
      </c>
      <c r="N44" s="142" t="s">
        <v>5</v>
      </c>
      <c r="O44" s="143">
        <f>SUM(J44,J47,H49)</f>
        <v>10</v>
      </c>
      <c r="P44" s="143">
        <f>M44-O44</f>
        <v>56</v>
      </c>
      <c r="Q44" s="143">
        <f>SUM(E44,E47,G49)</f>
        <v>6</v>
      </c>
      <c r="R44" s="143">
        <f>Q44+(P44/100)</f>
        <v>6.5600000000000005</v>
      </c>
      <c r="S44" s="143">
        <f>RANK(R44,$R$44:$R$47,0)</f>
        <v>1</v>
      </c>
      <c r="U44" s="163"/>
      <c r="V44" s="147"/>
      <c r="W44" s="150"/>
      <c r="X44" s="148" t="s">
        <v>15</v>
      </c>
      <c r="Y44" s="152"/>
      <c r="Z44" s="153"/>
      <c r="AA44" s="153"/>
      <c r="AC44" s="158"/>
    </row>
    <row r="45" spans="1:29">
      <c r="A45" s="28">
        <v>70</v>
      </c>
      <c r="B45" s="5" t="str">
        <f>L45</f>
        <v>bye</v>
      </c>
      <c r="C45" s="27" t="s">
        <v>3</v>
      </c>
      <c r="D45" s="5" t="str">
        <f>L46</f>
        <v>Jan Kozák</v>
      </c>
      <c r="E45" s="143">
        <v>0</v>
      </c>
      <c r="F45" s="143" t="s">
        <v>5</v>
      </c>
      <c r="G45" s="143">
        <v>2</v>
      </c>
      <c r="H45" s="143">
        <v>0</v>
      </c>
      <c r="I45" s="143" t="s">
        <v>5</v>
      </c>
      <c r="J45" s="143">
        <v>22</v>
      </c>
      <c r="K45" s="31"/>
      <c r="L45" s="179" t="s">
        <v>53</v>
      </c>
      <c r="M45" s="143">
        <f>SUM(H45,J47,H48)</f>
        <v>0</v>
      </c>
      <c r="N45" s="143" t="s">
        <v>5</v>
      </c>
      <c r="O45" s="143">
        <f>SUM(J45,H47,J48)</f>
        <v>66</v>
      </c>
      <c r="P45" s="143">
        <f t="shared" ref="P45:P47" si="12">M45-O45</f>
        <v>-66</v>
      </c>
      <c r="Q45" s="143">
        <f>SUM(E45,G47,E48)</f>
        <v>0</v>
      </c>
      <c r="R45" s="143">
        <f t="shared" ref="R45:R47" si="13">Q45+(P45/100)</f>
        <v>-0.66</v>
      </c>
      <c r="S45" s="143">
        <f t="shared" ref="S45:S47" si="14">RANK(R45,$R$44:$R$47,0)</f>
        <v>4</v>
      </c>
      <c r="U45" s="163"/>
      <c r="V45" s="147"/>
      <c r="W45" s="150"/>
      <c r="X45" s="147"/>
      <c r="Y45" s="151"/>
      <c r="Z45" s="153"/>
      <c r="AA45" s="153"/>
      <c r="AC45" s="158"/>
    </row>
    <row r="46" spans="1:29">
      <c r="A46" s="28">
        <v>132</v>
      </c>
      <c r="B46" s="5" t="str">
        <f>L47</f>
        <v>Martin Balín</v>
      </c>
      <c r="C46" s="27" t="s">
        <v>3</v>
      </c>
      <c r="D46" s="5" t="str">
        <f>L46</f>
        <v>Jan Kozák</v>
      </c>
      <c r="E46" s="143">
        <v>2</v>
      </c>
      <c r="F46" s="143" t="s">
        <v>5</v>
      </c>
      <c r="G46" s="143">
        <v>0</v>
      </c>
      <c r="H46" s="143">
        <v>22</v>
      </c>
      <c r="I46" s="143" t="s">
        <v>5</v>
      </c>
      <c r="J46" s="143">
        <v>9</v>
      </c>
      <c r="K46" s="31"/>
      <c r="L46" s="60" t="s">
        <v>131</v>
      </c>
      <c r="M46" s="143">
        <f>SUM(J45,J46,H49)</f>
        <v>35</v>
      </c>
      <c r="N46" s="143" t="s">
        <v>5</v>
      </c>
      <c r="O46" s="143">
        <f>SUM(H45,H46,J49)</f>
        <v>44</v>
      </c>
      <c r="P46" s="143">
        <f t="shared" si="12"/>
        <v>-9</v>
      </c>
      <c r="Q46" s="143">
        <f>SUM(G45,G46,E49)</f>
        <v>2</v>
      </c>
      <c r="R46" s="143">
        <f t="shared" si="13"/>
        <v>1.91</v>
      </c>
      <c r="S46" s="143">
        <f t="shared" si="14"/>
        <v>3</v>
      </c>
      <c r="U46" s="163" t="s">
        <v>34</v>
      </c>
      <c r="V46" s="211" t="str">
        <f>L65</f>
        <v>Vojtěch Franta</v>
      </c>
      <c r="W46" s="212"/>
      <c r="X46" s="147"/>
      <c r="Y46" s="147"/>
      <c r="Z46" s="153"/>
      <c r="AA46" s="153"/>
      <c r="AC46" s="158"/>
    </row>
    <row r="47" spans="1:29">
      <c r="A47" s="28">
        <v>133</v>
      </c>
      <c r="B47" s="5" t="str">
        <f>L44</f>
        <v>Ladislav Lešták</v>
      </c>
      <c r="C47" s="27" t="s">
        <v>3</v>
      </c>
      <c r="D47" s="5" t="str">
        <f>L45</f>
        <v>bye</v>
      </c>
      <c r="E47" s="143">
        <v>2</v>
      </c>
      <c r="F47" s="143" t="s">
        <v>5</v>
      </c>
      <c r="G47" s="143">
        <v>0</v>
      </c>
      <c r="H47" s="143">
        <v>22</v>
      </c>
      <c r="I47" s="143" t="s">
        <v>5</v>
      </c>
      <c r="J47" s="143">
        <v>0</v>
      </c>
      <c r="K47" s="31"/>
      <c r="L47" s="60" t="s">
        <v>279</v>
      </c>
      <c r="M47" s="143">
        <f>SUM(J44,H46,J48)</f>
        <v>50</v>
      </c>
      <c r="N47" s="143" t="s">
        <v>5</v>
      </c>
      <c r="O47" s="143">
        <f>SUM(H44,J46,H48)</f>
        <v>31</v>
      </c>
      <c r="P47" s="143">
        <f t="shared" si="12"/>
        <v>19</v>
      </c>
      <c r="Q47" s="143">
        <f>SUM(G44,E46,G48)</f>
        <v>4</v>
      </c>
      <c r="R47" s="143">
        <f t="shared" si="13"/>
        <v>4.1900000000000004</v>
      </c>
      <c r="S47" s="143">
        <f t="shared" si="14"/>
        <v>2</v>
      </c>
      <c r="U47" s="163"/>
      <c r="AC47" s="158"/>
    </row>
    <row r="48" spans="1:29">
      <c r="A48" s="28">
        <v>194</v>
      </c>
      <c r="B48" s="5" t="str">
        <f>L45</f>
        <v>bye</v>
      </c>
      <c r="C48" s="27" t="s">
        <v>3</v>
      </c>
      <c r="D48" s="5" t="str">
        <f>L47</f>
        <v>Martin Balín</v>
      </c>
      <c r="E48" s="143">
        <v>0</v>
      </c>
      <c r="F48" s="143" t="s">
        <v>5</v>
      </c>
      <c r="G48" s="143">
        <v>2</v>
      </c>
      <c r="H48" s="143">
        <v>0</v>
      </c>
      <c r="I48" s="143" t="s">
        <v>5</v>
      </c>
      <c r="J48" s="143">
        <v>22</v>
      </c>
      <c r="K48" s="31"/>
      <c r="L48" s="32"/>
      <c r="M48" s="35">
        <f>SUM(M44:M47)</f>
        <v>151</v>
      </c>
      <c r="N48" s="36">
        <f>M48-O48</f>
        <v>0</v>
      </c>
      <c r="O48" s="35">
        <f>SUM(O44:O47)</f>
        <v>151</v>
      </c>
      <c r="P48" s="142"/>
      <c r="Q48" s="142"/>
      <c r="R48" s="142"/>
      <c r="S48" s="142"/>
      <c r="U48" s="163"/>
      <c r="AC48" s="158"/>
    </row>
    <row r="49" spans="1:31">
      <c r="A49" s="28">
        <v>195</v>
      </c>
      <c r="B49" s="5" t="str">
        <f>L46</f>
        <v>Jan Kozák</v>
      </c>
      <c r="C49" s="27" t="s">
        <v>3</v>
      </c>
      <c r="D49" s="5" t="str">
        <f>L44</f>
        <v>Ladislav Lešták</v>
      </c>
      <c r="E49" s="143">
        <v>0</v>
      </c>
      <c r="F49" s="143" t="s">
        <v>5</v>
      </c>
      <c r="G49" s="143">
        <v>2</v>
      </c>
      <c r="H49" s="143">
        <v>4</v>
      </c>
      <c r="I49" s="143" t="s">
        <v>5</v>
      </c>
      <c r="J49" s="143">
        <v>22</v>
      </c>
      <c r="K49" s="31"/>
      <c r="L49" s="32"/>
      <c r="M49" s="142"/>
      <c r="N49" s="142"/>
      <c r="O49" s="142"/>
      <c r="P49" s="142"/>
      <c r="Q49" s="142"/>
      <c r="R49" s="142"/>
      <c r="S49" s="142"/>
      <c r="U49" s="213"/>
      <c r="V49" s="213"/>
      <c r="AA49" s="190" t="str">
        <f>Z13</f>
        <v>Jan Volček</v>
      </c>
      <c r="AB49" s="190"/>
      <c r="AC49" s="158"/>
      <c r="AD49" s="189" t="str">
        <f>AB25</f>
        <v>Adam Chalupa</v>
      </c>
      <c r="AE49" s="190"/>
    </row>
    <row r="50" spans="1:31">
      <c r="B50" s="5"/>
      <c r="C50" s="27"/>
      <c r="D50" s="5"/>
      <c r="E50" s="143"/>
      <c r="F50" s="143"/>
      <c r="G50" s="143"/>
      <c r="H50" s="143"/>
      <c r="I50" s="143"/>
      <c r="J50" s="143"/>
      <c r="K50" s="31"/>
      <c r="L50" s="32"/>
      <c r="M50" s="142"/>
      <c r="N50" s="142"/>
      <c r="O50" s="142"/>
      <c r="P50" s="142"/>
      <c r="Q50" s="142"/>
      <c r="R50" s="142"/>
      <c r="S50" s="142"/>
      <c r="U50" s="213"/>
      <c r="V50" s="213"/>
      <c r="AA50" s="184" t="s">
        <v>50</v>
      </c>
      <c r="AB50" s="184"/>
      <c r="AC50" s="158"/>
      <c r="AD50" s="183" t="s">
        <v>213</v>
      </c>
      <c r="AE50" s="184"/>
    </row>
    <row r="51" spans="1:31">
      <c r="B51" s="5"/>
      <c r="C51" s="27"/>
      <c r="D51" s="5"/>
      <c r="E51" s="143"/>
      <c r="F51" s="143"/>
      <c r="G51" s="143"/>
      <c r="H51" s="143"/>
      <c r="I51" s="143"/>
      <c r="J51" s="143"/>
      <c r="K51" s="31"/>
      <c r="L51" s="32"/>
      <c r="M51" s="142"/>
      <c r="N51" s="142"/>
      <c r="O51" s="142"/>
      <c r="P51" s="142"/>
      <c r="Q51" s="142"/>
      <c r="R51" s="142"/>
      <c r="S51" s="142"/>
      <c r="U51" s="163"/>
      <c r="AC51" s="158"/>
    </row>
    <row r="52" spans="1:31">
      <c r="B52" s="5"/>
      <c r="C52" s="27"/>
      <c r="D52" s="5"/>
      <c r="E52" s="143"/>
      <c r="F52" s="143"/>
      <c r="G52" s="143"/>
      <c r="H52" s="143"/>
      <c r="I52" s="143"/>
      <c r="J52" s="143"/>
      <c r="K52" s="31"/>
      <c r="L52" s="33" t="s">
        <v>28</v>
      </c>
      <c r="M52" s="241"/>
      <c r="N52" s="241"/>
      <c r="O52" s="241"/>
      <c r="P52" s="142"/>
      <c r="Q52" s="142"/>
      <c r="R52" s="142"/>
      <c r="S52" s="142"/>
      <c r="U52" s="163"/>
      <c r="AC52" s="158"/>
    </row>
    <row r="53" spans="1:31">
      <c r="B53" s="5"/>
      <c r="C53" s="27"/>
      <c r="D53" s="5"/>
      <c r="E53" s="143"/>
      <c r="F53" s="143"/>
      <c r="G53" s="143"/>
      <c r="H53" s="143"/>
      <c r="I53" s="143"/>
      <c r="J53" s="143"/>
      <c r="K53" s="31"/>
      <c r="L53" s="143" t="s">
        <v>9</v>
      </c>
      <c r="M53" s="242" t="s">
        <v>10</v>
      </c>
      <c r="N53" s="242"/>
      <c r="O53" s="242"/>
      <c r="P53" s="34" t="s">
        <v>11</v>
      </c>
      <c r="Q53" s="143" t="s">
        <v>12</v>
      </c>
      <c r="R53" s="143" t="s">
        <v>13</v>
      </c>
      <c r="S53" s="143" t="s">
        <v>0</v>
      </c>
      <c r="U53" s="162" t="s">
        <v>19</v>
      </c>
      <c r="V53" s="211" t="str">
        <f>L14</f>
        <v>Jan Mátl</v>
      </c>
      <c r="W53" s="211"/>
      <c r="X53" s="147"/>
      <c r="Y53" s="147"/>
      <c r="Z53" s="153"/>
      <c r="AA53" s="153"/>
      <c r="AC53" s="158"/>
    </row>
    <row r="54" spans="1:31">
      <c r="A54" s="28">
        <v>71</v>
      </c>
      <c r="B54" s="5" t="str">
        <f>L54</f>
        <v>Adam Šulc</v>
      </c>
      <c r="C54" s="27" t="s">
        <v>3</v>
      </c>
      <c r="D54" s="5" t="str">
        <f>L57</f>
        <v>Antoine Thirouard</v>
      </c>
      <c r="E54" s="143">
        <v>2</v>
      </c>
      <c r="F54" s="143" t="s">
        <v>5</v>
      </c>
      <c r="G54" s="143">
        <v>0</v>
      </c>
      <c r="H54" s="143">
        <v>22</v>
      </c>
      <c r="I54" s="143" t="s">
        <v>5</v>
      </c>
      <c r="J54" s="143">
        <v>5</v>
      </c>
      <c r="K54" s="31"/>
      <c r="L54" s="60" t="s">
        <v>116</v>
      </c>
      <c r="M54" s="143">
        <f>SUM(H54,H57,J59)</f>
        <v>66</v>
      </c>
      <c r="N54" s="142" t="s">
        <v>5</v>
      </c>
      <c r="O54" s="143">
        <f>SUM(J54,J57,H59)</f>
        <v>13</v>
      </c>
      <c r="P54" s="143">
        <f>M54-O54</f>
        <v>53</v>
      </c>
      <c r="Q54" s="143">
        <f>SUM(E54,E57,G59)</f>
        <v>6</v>
      </c>
      <c r="R54" s="143">
        <f>Q54+(P54/100)</f>
        <v>6.53</v>
      </c>
      <c r="S54" s="143">
        <f>RANK(R54,$R$54:$R$57,0)</f>
        <v>1</v>
      </c>
      <c r="U54" s="163"/>
      <c r="V54" s="147" t="s">
        <v>15</v>
      </c>
      <c r="W54" s="149"/>
      <c r="X54" s="147"/>
      <c r="Y54" s="147"/>
      <c r="Z54" s="153"/>
      <c r="AA54" s="153"/>
      <c r="AC54" s="158"/>
    </row>
    <row r="55" spans="1:31">
      <c r="A55" s="28">
        <v>72</v>
      </c>
      <c r="B55" s="5" t="str">
        <f>L55</f>
        <v>Jakub Míča</v>
      </c>
      <c r="C55" s="27" t="s">
        <v>3</v>
      </c>
      <c r="D55" s="5" t="str">
        <f>L56</f>
        <v>Tomáš Plainer</v>
      </c>
      <c r="E55" s="143">
        <v>2</v>
      </c>
      <c r="F55" s="143" t="s">
        <v>5</v>
      </c>
      <c r="G55" s="143">
        <v>0</v>
      </c>
      <c r="H55" s="143">
        <v>22</v>
      </c>
      <c r="I55" s="143" t="s">
        <v>5</v>
      </c>
      <c r="J55" s="143">
        <v>5</v>
      </c>
      <c r="K55" s="31"/>
      <c r="L55" s="74" t="s">
        <v>275</v>
      </c>
      <c r="M55" s="143">
        <f>SUM(H55,J57,H58)</f>
        <v>47</v>
      </c>
      <c r="N55" s="143" t="s">
        <v>5</v>
      </c>
      <c r="O55" s="143">
        <f>SUM(J55,H57,J58)</f>
        <v>49</v>
      </c>
      <c r="P55" s="143">
        <f t="shared" ref="P55:P57" si="15">M55-O55</f>
        <v>-2</v>
      </c>
      <c r="Q55" s="143">
        <f>SUM(E55,G57,E58)</f>
        <v>2</v>
      </c>
      <c r="R55" s="143">
        <f t="shared" ref="R55:R57" si="16">Q55+(P55/100)</f>
        <v>1.98</v>
      </c>
      <c r="S55" s="143">
        <f>RANK(R55,$R$54:$R$57,0)</f>
        <v>3</v>
      </c>
      <c r="U55" s="163"/>
      <c r="V55" s="147"/>
      <c r="W55" s="150"/>
      <c r="X55" s="147"/>
      <c r="Y55" s="147"/>
      <c r="Z55" s="153"/>
      <c r="AA55" s="153"/>
      <c r="AC55" s="158"/>
    </row>
    <row r="56" spans="1:31">
      <c r="A56" s="28">
        <v>134</v>
      </c>
      <c r="B56" s="5" t="str">
        <f>L57</f>
        <v>Antoine Thirouard</v>
      </c>
      <c r="C56" s="27" t="s">
        <v>3</v>
      </c>
      <c r="D56" s="5" t="str">
        <f>L56</f>
        <v>Tomáš Plainer</v>
      </c>
      <c r="E56" s="143">
        <v>2</v>
      </c>
      <c r="F56" s="143" t="s">
        <v>5</v>
      </c>
      <c r="G56" s="143">
        <v>0</v>
      </c>
      <c r="H56" s="143">
        <v>22</v>
      </c>
      <c r="I56" s="143" t="s">
        <v>5</v>
      </c>
      <c r="J56" s="143">
        <v>9</v>
      </c>
      <c r="K56" s="31"/>
      <c r="L56" s="26" t="s">
        <v>126</v>
      </c>
      <c r="M56" s="143">
        <f>SUM(J55,J56,H59)</f>
        <v>16</v>
      </c>
      <c r="N56" s="143" t="s">
        <v>5</v>
      </c>
      <c r="O56" s="143">
        <f>SUM(H55,H56,J59)</f>
        <v>66</v>
      </c>
      <c r="P56" s="143">
        <f t="shared" si="15"/>
        <v>-50</v>
      </c>
      <c r="Q56" s="143">
        <f>SUM(G55,G56,E59)</f>
        <v>0</v>
      </c>
      <c r="R56" s="143">
        <f t="shared" si="16"/>
        <v>-0.5</v>
      </c>
      <c r="S56" s="143">
        <f t="shared" ref="S56:S57" si="17">RANK(R56,$R$54:$R$57,0)</f>
        <v>4</v>
      </c>
      <c r="U56" s="163"/>
      <c r="V56" s="147"/>
      <c r="W56" s="150"/>
      <c r="X56" s="214" t="str">
        <f>V53</f>
        <v>Jan Mátl</v>
      </c>
      <c r="Y56" s="211"/>
      <c r="Z56" s="153"/>
      <c r="AA56" s="153"/>
      <c r="AC56" s="158"/>
    </row>
    <row r="57" spans="1:31">
      <c r="A57" s="28">
        <v>135</v>
      </c>
      <c r="B57" s="5" t="str">
        <f>L54</f>
        <v>Adam Šulc</v>
      </c>
      <c r="C57" s="27" t="s">
        <v>3</v>
      </c>
      <c r="D57" s="5" t="str">
        <f>L55</f>
        <v>Jakub Míča</v>
      </c>
      <c r="E57" s="143">
        <v>2</v>
      </c>
      <c r="F57" s="143" t="s">
        <v>5</v>
      </c>
      <c r="G57" s="143">
        <v>0</v>
      </c>
      <c r="H57" s="143">
        <v>22</v>
      </c>
      <c r="I57" s="143" t="s">
        <v>5</v>
      </c>
      <c r="J57" s="143">
        <v>6</v>
      </c>
      <c r="K57" s="31"/>
      <c r="L57" s="59" t="s">
        <v>276</v>
      </c>
      <c r="M57" s="143">
        <f>SUM(J54,H56,J58)</f>
        <v>49</v>
      </c>
      <c r="N57" s="143" t="s">
        <v>5</v>
      </c>
      <c r="O57" s="143">
        <f>SUM(H54,J56,H58)</f>
        <v>50</v>
      </c>
      <c r="P57" s="143">
        <f t="shared" si="15"/>
        <v>-1</v>
      </c>
      <c r="Q57" s="143">
        <f>SUM(G54,E56,G58)</f>
        <v>4</v>
      </c>
      <c r="R57" s="143">
        <f t="shared" si="16"/>
        <v>3.99</v>
      </c>
      <c r="S57" s="143">
        <f t="shared" si="17"/>
        <v>2</v>
      </c>
      <c r="U57" s="163"/>
      <c r="V57" s="147"/>
      <c r="W57" s="150"/>
      <c r="X57" s="148" t="s">
        <v>15</v>
      </c>
      <c r="Y57" s="149"/>
      <c r="Z57" s="153"/>
      <c r="AA57" s="153"/>
      <c r="AC57" s="158"/>
    </row>
    <row r="58" spans="1:31">
      <c r="A58" s="28">
        <v>196</v>
      </c>
      <c r="B58" s="5" t="str">
        <f>L55</f>
        <v>Jakub Míča</v>
      </c>
      <c r="C58" s="27" t="s">
        <v>3</v>
      </c>
      <c r="D58" s="5" t="str">
        <f>L57</f>
        <v>Antoine Thirouard</v>
      </c>
      <c r="E58" s="143">
        <v>0</v>
      </c>
      <c r="F58" s="143" t="s">
        <v>5</v>
      </c>
      <c r="G58" s="143">
        <v>2</v>
      </c>
      <c r="H58" s="143">
        <v>19</v>
      </c>
      <c r="I58" s="143" t="s">
        <v>5</v>
      </c>
      <c r="J58" s="143">
        <v>22</v>
      </c>
      <c r="K58" s="31"/>
      <c r="L58" s="32"/>
      <c r="M58" s="35">
        <f>SUM(M54:M57)</f>
        <v>178</v>
      </c>
      <c r="N58" s="36">
        <f>M58-O58</f>
        <v>0</v>
      </c>
      <c r="O58" s="35">
        <f>SUM(O54:O57)</f>
        <v>178</v>
      </c>
      <c r="P58" s="142"/>
      <c r="Q58" s="142"/>
      <c r="R58" s="142"/>
      <c r="S58" s="142"/>
      <c r="U58" s="163"/>
      <c r="V58" s="147"/>
      <c r="W58" s="150"/>
      <c r="X58" s="147"/>
      <c r="Y58" s="150"/>
      <c r="Z58" s="153"/>
      <c r="AA58" s="153"/>
      <c r="AC58" s="158"/>
    </row>
    <row r="59" spans="1:31">
      <c r="A59" s="28">
        <v>197</v>
      </c>
      <c r="B59" s="5" t="str">
        <f>L56</f>
        <v>Tomáš Plainer</v>
      </c>
      <c r="C59" s="27" t="s">
        <v>3</v>
      </c>
      <c r="D59" s="5" t="str">
        <f>L54</f>
        <v>Adam Šulc</v>
      </c>
      <c r="E59" s="143">
        <v>0</v>
      </c>
      <c r="F59" s="143" t="s">
        <v>5</v>
      </c>
      <c r="G59" s="143">
        <v>2</v>
      </c>
      <c r="H59" s="143">
        <v>2</v>
      </c>
      <c r="I59" s="143" t="s">
        <v>5</v>
      </c>
      <c r="J59" s="143">
        <v>22</v>
      </c>
      <c r="K59" s="31"/>
      <c r="L59" s="32"/>
      <c r="M59" s="142"/>
      <c r="N59" s="142"/>
      <c r="O59" s="142"/>
      <c r="P59" s="142"/>
      <c r="Q59" s="142"/>
      <c r="R59" s="142"/>
      <c r="S59" s="142"/>
      <c r="U59" s="163" t="s">
        <v>30</v>
      </c>
      <c r="V59" s="211" t="str">
        <f>L25</f>
        <v>Matyáš Kalkuš</v>
      </c>
      <c r="W59" s="212"/>
      <c r="X59" s="147"/>
      <c r="Y59" s="150"/>
      <c r="Z59" s="153"/>
      <c r="AA59" s="153"/>
      <c r="AC59" s="158"/>
    </row>
    <row r="60" spans="1:31">
      <c r="B60" s="5"/>
      <c r="C60" s="27"/>
      <c r="D60" s="5"/>
      <c r="E60" s="143"/>
      <c r="F60" s="143"/>
      <c r="G60" s="143"/>
      <c r="H60" s="143"/>
      <c r="I60" s="143"/>
      <c r="J60" s="143"/>
      <c r="K60" s="31"/>
      <c r="L60" s="32"/>
      <c r="M60" s="142"/>
      <c r="N60" s="142"/>
      <c r="O60" s="142"/>
      <c r="P60" s="142"/>
      <c r="Q60" s="142"/>
      <c r="R60" s="142"/>
      <c r="S60" s="142"/>
      <c r="U60" s="163"/>
      <c r="V60" s="147" t="s">
        <v>15</v>
      </c>
      <c r="W60" s="152"/>
      <c r="X60" s="151"/>
      <c r="Y60" s="150"/>
      <c r="Z60" s="153"/>
      <c r="AA60" s="153"/>
      <c r="AC60" s="158"/>
    </row>
    <row r="61" spans="1:31">
      <c r="B61" s="5"/>
      <c r="C61" s="27"/>
      <c r="D61" s="5"/>
      <c r="E61" s="143"/>
      <c r="F61" s="143"/>
      <c r="G61" s="143"/>
      <c r="H61" s="143"/>
      <c r="I61" s="143"/>
      <c r="J61" s="143"/>
      <c r="K61" s="31"/>
      <c r="L61" s="32"/>
      <c r="M61" s="142"/>
      <c r="N61" s="142"/>
      <c r="O61" s="142"/>
      <c r="P61" s="142"/>
      <c r="Q61" s="142"/>
      <c r="R61" s="142"/>
      <c r="S61" s="142"/>
      <c r="U61" s="163"/>
      <c r="V61" s="147"/>
      <c r="W61" s="151"/>
      <c r="X61" s="151"/>
      <c r="Y61" s="150"/>
      <c r="Z61" s="153"/>
      <c r="AA61" s="153"/>
      <c r="AC61" s="158"/>
    </row>
    <row r="62" spans="1:31">
      <c r="B62" s="5"/>
      <c r="C62" s="27"/>
      <c r="D62" s="5"/>
      <c r="E62" s="143"/>
      <c r="F62" s="143"/>
      <c r="G62" s="143"/>
      <c r="H62" s="143"/>
      <c r="I62" s="143"/>
      <c r="J62" s="143"/>
      <c r="K62" s="31"/>
      <c r="L62" s="33" t="s">
        <v>29</v>
      </c>
      <c r="M62" s="241"/>
      <c r="N62" s="241"/>
      <c r="O62" s="241"/>
      <c r="P62" s="142"/>
      <c r="Q62" s="142"/>
      <c r="R62" s="142"/>
      <c r="S62" s="142"/>
      <c r="U62" s="190" t="str">
        <f>V65</f>
        <v>Lukáš Mervart</v>
      </c>
      <c r="V62" s="190"/>
      <c r="W62" s="215"/>
      <c r="X62" s="215"/>
      <c r="Y62" s="150"/>
      <c r="Z62" s="214" t="str">
        <f>X68</f>
        <v>Ladislav Lešták</v>
      </c>
      <c r="AA62" s="211"/>
      <c r="AC62" s="158"/>
    </row>
    <row r="63" spans="1:31">
      <c r="A63" s="87"/>
      <c r="B63" s="46"/>
      <c r="C63" s="89"/>
      <c r="D63" s="46"/>
      <c r="E63" s="174"/>
      <c r="F63" s="174"/>
      <c r="G63" s="174"/>
      <c r="H63" s="174"/>
      <c r="I63" s="174"/>
      <c r="J63" s="174"/>
      <c r="K63" s="111"/>
      <c r="L63" s="174" t="s">
        <v>9</v>
      </c>
      <c r="M63" s="194" t="s">
        <v>10</v>
      </c>
      <c r="N63" s="194"/>
      <c r="O63" s="194"/>
      <c r="P63" s="56" t="s">
        <v>11</v>
      </c>
      <c r="Q63" s="174" t="s">
        <v>12</v>
      </c>
      <c r="R63" s="174" t="s">
        <v>13</v>
      </c>
      <c r="S63" s="174" t="s">
        <v>0</v>
      </c>
      <c r="U63" s="213" t="s">
        <v>286</v>
      </c>
      <c r="V63" s="213"/>
      <c r="W63" s="210"/>
      <c r="X63" s="210"/>
      <c r="Y63" s="150"/>
      <c r="Z63" s="192"/>
      <c r="AA63" s="193"/>
      <c r="AC63" s="158"/>
    </row>
    <row r="64" spans="1:31">
      <c r="A64" s="87">
        <v>14</v>
      </c>
      <c r="B64" s="46" t="str">
        <f>L64</f>
        <v>Tomáš Patera</v>
      </c>
      <c r="C64" s="89" t="s">
        <v>3</v>
      </c>
      <c r="D64" s="46" t="str">
        <f>L68</f>
        <v>bye</v>
      </c>
      <c r="E64" s="174">
        <v>2</v>
      </c>
      <c r="F64" s="174" t="s">
        <v>5</v>
      </c>
      <c r="G64" s="175">
        <v>0</v>
      </c>
      <c r="H64" s="174">
        <v>22</v>
      </c>
      <c r="I64" s="174" t="s">
        <v>5</v>
      </c>
      <c r="J64" s="174">
        <v>0</v>
      </c>
      <c r="K64" s="44"/>
      <c r="L64" s="104" t="s">
        <v>187</v>
      </c>
      <c r="M64" s="89">
        <f>SUM(H64,H67,H69,H72)</f>
        <v>88</v>
      </c>
      <c r="N64" s="87" t="s">
        <v>5</v>
      </c>
      <c r="O64" s="89">
        <f>SUM(J64,J67,J69,J72)</f>
        <v>16</v>
      </c>
      <c r="P64" s="89">
        <f>M64-O64</f>
        <v>72</v>
      </c>
      <c r="Q64" s="89">
        <f>SUM(E64,E67,E69,E72)</f>
        <v>8</v>
      </c>
      <c r="R64" s="89">
        <f>Q64+(P64/100)</f>
        <v>8.7200000000000006</v>
      </c>
      <c r="S64" s="89">
        <f>RANK(R64,$R$64:$R$68,0)</f>
        <v>1</v>
      </c>
      <c r="U64" s="163"/>
      <c r="V64" s="147"/>
      <c r="W64" s="147"/>
      <c r="X64" s="147"/>
      <c r="Y64" s="150"/>
      <c r="Z64" s="155"/>
      <c r="AA64" s="156"/>
      <c r="AC64" s="158"/>
    </row>
    <row r="65" spans="1:29">
      <c r="A65" s="87">
        <v>15</v>
      </c>
      <c r="B65" s="46" t="str">
        <f>L65</f>
        <v>Vojtěch Franta</v>
      </c>
      <c r="C65" s="89" t="s">
        <v>3</v>
      </c>
      <c r="D65" s="46" t="str">
        <f>L67</f>
        <v>Daniel Ret</v>
      </c>
      <c r="E65" s="174">
        <v>2</v>
      </c>
      <c r="F65" s="174" t="s">
        <v>5</v>
      </c>
      <c r="G65" s="174">
        <v>0</v>
      </c>
      <c r="H65" s="174">
        <v>22</v>
      </c>
      <c r="I65" s="174" t="s">
        <v>5</v>
      </c>
      <c r="J65" s="174">
        <v>17</v>
      </c>
      <c r="K65" s="44"/>
      <c r="L65" s="62" t="s">
        <v>183</v>
      </c>
      <c r="M65" s="89">
        <f>SUM(H65,H68,H70,J72)</f>
        <v>74</v>
      </c>
      <c r="N65" s="89" t="s">
        <v>5</v>
      </c>
      <c r="O65" s="89">
        <f>SUM(J65,J68,H72,J70)</f>
        <v>49</v>
      </c>
      <c r="P65" s="89">
        <f t="shared" ref="P65:P68" si="18">M65-O65</f>
        <v>25</v>
      </c>
      <c r="Q65" s="89">
        <f>SUM(E65,E68,E70,G72)</f>
        <v>6</v>
      </c>
      <c r="R65" s="89">
        <f t="shared" ref="R65:R68" si="19">Q65+(P65/100)</f>
        <v>6.25</v>
      </c>
      <c r="S65" s="89">
        <f t="shared" ref="S65:S68" si="20">RANK(R65,$R$64:$R$68,0)</f>
        <v>2</v>
      </c>
      <c r="U65" s="163" t="s">
        <v>38</v>
      </c>
      <c r="V65" s="211" t="str">
        <f>L35</f>
        <v>Lukáš Mervart</v>
      </c>
      <c r="W65" s="211"/>
      <c r="X65" s="147"/>
      <c r="Y65" s="150"/>
      <c r="Z65" s="155"/>
      <c r="AA65" s="156"/>
      <c r="AC65" s="158"/>
    </row>
    <row r="66" spans="1:29">
      <c r="A66" s="87">
        <v>59</v>
      </c>
      <c r="B66" s="46" t="str">
        <f>L66</f>
        <v>Adam Nyč</v>
      </c>
      <c r="C66" s="89" t="s">
        <v>3</v>
      </c>
      <c r="D66" s="46" t="str">
        <f>L68</f>
        <v>bye</v>
      </c>
      <c r="E66" s="174">
        <v>2</v>
      </c>
      <c r="F66" s="174" t="s">
        <v>5</v>
      </c>
      <c r="G66" s="174">
        <v>0</v>
      </c>
      <c r="H66" s="174">
        <v>22</v>
      </c>
      <c r="I66" s="174" t="s">
        <v>5</v>
      </c>
      <c r="J66" s="174">
        <v>0</v>
      </c>
      <c r="K66" s="44"/>
      <c r="L66" s="26" t="s">
        <v>277</v>
      </c>
      <c r="M66" s="89">
        <f>SUM(H73,H66,J69,J70)</f>
        <v>52</v>
      </c>
      <c r="N66" s="89" t="s">
        <v>5</v>
      </c>
      <c r="O66" s="89">
        <f>SUM(J66,J73,H70,H69)</f>
        <v>66</v>
      </c>
      <c r="P66" s="89">
        <f t="shared" si="18"/>
        <v>-14</v>
      </c>
      <c r="Q66" s="89">
        <f>SUM(E66,E73,G70,G69)</f>
        <v>2</v>
      </c>
      <c r="R66" s="89">
        <f t="shared" si="19"/>
        <v>1.8599999999999999</v>
      </c>
      <c r="S66" s="89">
        <f t="shared" si="20"/>
        <v>4</v>
      </c>
      <c r="U66" s="163"/>
      <c r="V66" s="147"/>
      <c r="W66" s="149"/>
      <c r="X66" s="147"/>
      <c r="Y66" s="150"/>
      <c r="Z66" s="155"/>
      <c r="AA66" s="156"/>
      <c r="AC66" s="158"/>
    </row>
    <row r="67" spans="1:29">
      <c r="A67" s="87">
        <v>60</v>
      </c>
      <c r="B67" s="46" t="str">
        <f>L64</f>
        <v>Tomáš Patera</v>
      </c>
      <c r="C67" s="89" t="s">
        <v>3</v>
      </c>
      <c r="D67" s="46" t="str">
        <f>L67</f>
        <v>Daniel Ret</v>
      </c>
      <c r="E67" s="174">
        <v>2</v>
      </c>
      <c r="F67" s="174" t="s">
        <v>5</v>
      </c>
      <c r="G67" s="174">
        <v>0</v>
      </c>
      <c r="H67" s="174">
        <v>22</v>
      </c>
      <c r="I67" s="174" t="s">
        <v>5</v>
      </c>
      <c r="J67" s="174">
        <v>2</v>
      </c>
      <c r="K67" s="44"/>
      <c r="L67" s="62" t="s">
        <v>278</v>
      </c>
      <c r="M67" s="89">
        <f>SUM(H71,J65,J67,J73)</f>
        <v>63</v>
      </c>
      <c r="N67" s="89" t="s">
        <v>5</v>
      </c>
      <c r="O67" s="89">
        <f>SUM(H65,H67,H73,J71)</f>
        <v>58</v>
      </c>
      <c r="P67" s="89">
        <f t="shared" si="18"/>
        <v>5</v>
      </c>
      <c r="Q67" s="89">
        <f>SUM(E71,G65,G67,G73)</f>
        <v>4</v>
      </c>
      <c r="R67" s="89">
        <f t="shared" si="19"/>
        <v>4.05</v>
      </c>
      <c r="S67" s="89">
        <f t="shared" si="20"/>
        <v>3</v>
      </c>
      <c r="U67" s="163"/>
      <c r="V67" s="147"/>
      <c r="W67" s="150"/>
      <c r="X67" s="147"/>
      <c r="Y67" s="150"/>
      <c r="Z67" s="155"/>
      <c r="AA67" s="156"/>
      <c r="AC67" s="158"/>
    </row>
    <row r="68" spans="1:29">
      <c r="A68" s="87">
        <v>122</v>
      </c>
      <c r="B68" s="46" t="str">
        <f>L65</f>
        <v>Vojtěch Franta</v>
      </c>
      <c r="C68" s="89" t="s">
        <v>3</v>
      </c>
      <c r="D68" s="46" t="str">
        <f>L68</f>
        <v>bye</v>
      </c>
      <c r="E68" s="174">
        <v>2</v>
      </c>
      <c r="F68" s="174" t="s">
        <v>5</v>
      </c>
      <c r="G68" s="174">
        <v>0</v>
      </c>
      <c r="H68" s="174">
        <v>22</v>
      </c>
      <c r="I68" s="174" t="s">
        <v>5</v>
      </c>
      <c r="J68" s="174">
        <v>0</v>
      </c>
      <c r="K68" s="44"/>
      <c r="L68" s="62" t="s">
        <v>53</v>
      </c>
      <c r="M68" s="89">
        <f>SUM(J64,J66,J68,J71)</f>
        <v>0</v>
      </c>
      <c r="N68" s="89" t="s">
        <v>5</v>
      </c>
      <c r="O68" s="89">
        <f>SUM(H64,H66,H68,H71)</f>
        <v>88</v>
      </c>
      <c r="P68" s="89">
        <f t="shared" si="18"/>
        <v>-88</v>
      </c>
      <c r="Q68" s="89">
        <f>SUM(G64,G66,G68,G71)</f>
        <v>0</v>
      </c>
      <c r="R68" s="89">
        <f t="shared" si="19"/>
        <v>-0.88</v>
      </c>
      <c r="S68" s="89">
        <f t="shared" si="20"/>
        <v>5</v>
      </c>
      <c r="U68" s="163"/>
      <c r="V68" s="147"/>
      <c r="W68" s="150"/>
      <c r="X68" s="208" t="str">
        <f>V71</f>
        <v>Ladislav Lešták</v>
      </c>
      <c r="Y68" s="209"/>
      <c r="Z68" s="155"/>
      <c r="AA68" s="156"/>
      <c r="AC68" s="158"/>
    </row>
    <row r="69" spans="1:29">
      <c r="A69" s="87">
        <v>123</v>
      </c>
      <c r="B69" s="46" t="str">
        <f>L64</f>
        <v>Tomáš Patera</v>
      </c>
      <c r="C69" s="89" t="s">
        <v>3</v>
      </c>
      <c r="D69" s="46" t="str">
        <f>L66</f>
        <v>Adam Nyč</v>
      </c>
      <c r="E69" s="174">
        <v>2</v>
      </c>
      <c r="F69" s="174" t="s">
        <v>5</v>
      </c>
      <c r="G69" s="174">
        <v>0</v>
      </c>
      <c r="H69" s="174">
        <v>22</v>
      </c>
      <c r="I69" s="174" t="s">
        <v>5</v>
      </c>
      <c r="J69" s="174">
        <v>6</v>
      </c>
      <c r="K69" s="44"/>
      <c r="L69" s="45"/>
      <c r="M69" s="4">
        <f>SUM(M64:M68)</f>
        <v>277</v>
      </c>
      <c r="N69" s="3">
        <f>M69-O69</f>
        <v>0</v>
      </c>
      <c r="O69" s="4">
        <f>SUM(O64:O68)</f>
        <v>277</v>
      </c>
      <c r="P69" s="87"/>
      <c r="Q69" s="87"/>
      <c r="R69" s="87"/>
      <c r="S69" s="87"/>
      <c r="U69" s="163"/>
      <c r="V69" s="147"/>
      <c r="W69" s="150"/>
      <c r="X69" s="148" t="s">
        <v>15</v>
      </c>
      <c r="Y69" s="152"/>
      <c r="Z69" s="155"/>
      <c r="AA69" s="156"/>
      <c r="AC69" s="158"/>
    </row>
    <row r="70" spans="1:29">
      <c r="A70" s="87">
        <v>184</v>
      </c>
      <c r="B70" s="46" t="str">
        <f>L65</f>
        <v>Vojtěch Franta</v>
      </c>
      <c r="C70" s="89" t="s">
        <v>3</v>
      </c>
      <c r="D70" s="46" t="str">
        <f>L66</f>
        <v>Adam Nyč</v>
      </c>
      <c r="E70" s="174">
        <v>2</v>
      </c>
      <c r="F70" s="174" t="s">
        <v>5</v>
      </c>
      <c r="G70" s="174">
        <v>0</v>
      </c>
      <c r="H70" s="174">
        <v>22</v>
      </c>
      <c r="I70" s="174" t="s">
        <v>5</v>
      </c>
      <c r="J70" s="174">
        <v>10</v>
      </c>
      <c r="K70" s="44"/>
      <c r="L70" s="45"/>
      <c r="M70" s="87"/>
      <c r="N70" s="87"/>
      <c r="O70" s="87"/>
      <c r="P70" s="87"/>
      <c r="Q70" s="87"/>
      <c r="R70" s="87"/>
      <c r="S70" s="87"/>
      <c r="U70" s="163"/>
      <c r="V70" s="147"/>
      <c r="W70" s="150"/>
      <c r="X70" s="147"/>
      <c r="Y70" s="151"/>
      <c r="Z70" s="155"/>
      <c r="AA70" s="156"/>
      <c r="AC70" s="158"/>
    </row>
    <row r="71" spans="1:29">
      <c r="A71" s="87">
        <v>185</v>
      </c>
      <c r="B71" s="46" t="str">
        <f>L67</f>
        <v>Daniel Ret</v>
      </c>
      <c r="C71" s="89" t="s">
        <v>3</v>
      </c>
      <c r="D71" s="46" t="str">
        <f>L68</f>
        <v>bye</v>
      </c>
      <c r="E71" s="174">
        <v>2</v>
      </c>
      <c r="F71" s="174" t="s">
        <v>5</v>
      </c>
      <c r="G71" s="174">
        <v>0</v>
      </c>
      <c r="H71" s="174">
        <v>22</v>
      </c>
      <c r="I71" s="174" t="s">
        <v>5</v>
      </c>
      <c r="J71" s="174">
        <v>0</v>
      </c>
      <c r="K71" s="44"/>
      <c r="L71" s="45"/>
      <c r="M71" s="87"/>
      <c r="N71" s="87"/>
      <c r="O71" s="87"/>
      <c r="P71" s="87"/>
      <c r="Q71" s="87"/>
      <c r="R71" s="87"/>
      <c r="S71" s="87"/>
      <c r="U71" s="163" t="s">
        <v>39</v>
      </c>
      <c r="V71" s="218" t="str">
        <f>L44</f>
        <v>Ladislav Lešták</v>
      </c>
      <c r="W71" s="209"/>
      <c r="X71" s="147"/>
      <c r="Y71" s="147"/>
      <c r="Z71" s="155"/>
      <c r="AA71" s="156"/>
      <c r="AC71" s="158"/>
    </row>
    <row r="72" spans="1:29">
      <c r="A72" s="87">
        <v>214</v>
      </c>
      <c r="B72" s="46" t="str">
        <f>L64</f>
        <v>Tomáš Patera</v>
      </c>
      <c r="C72" s="89" t="s">
        <v>3</v>
      </c>
      <c r="D72" s="46" t="str">
        <f>L65</f>
        <v>Vojtěch Franta</v>
      </c>
      <c r="E72" s="174">
        <v>2</v>
      </c>
      <c r="F72" s="174" t="s">
        <v>5</v>
      </c>
      <c r="G72" s="174">
        <v>0</v>
      </c>
      <c r="H72" s="174">
        <v>22</v>
      </c>
      <c r="I72" s="174" t="s">
        <v>5</v>
      </c>
      <c r="J72" s="174">
        <v>8</v>
      </c>
      <c r="K72" s="44"/>
      <c r="L72" s="44"/>
      <c r="M72" s="44"/>
      <c r="N72" s="44"/>
      <c r="O72" s="44"/>
      <c r="P72" s="44"/>
      <c r="Q72" s="44"/>
      <c r="R72" s="44"/>
      <c r="S72" s="44"/>
      <c r="U72" s="163"/>
      <c r="Z72" s="157"/>
      <c r="AA72" s="158"/>
      <c r="AC72" s="158"/>
    </row>
    <row r="73" spans="1:29">
      <c r="A73" s="87">
        <v>215</v>
      </c>
      <c r="B73" s="46" t="str">
        <f>L66</f>
        <v>Adam Nyč</v>
      </c>
      <c r="C73" s="89" t="s">
        <v>3</v>
      </c>
      <c r="D73" s="46" t="str">
        <f>L67</f>
        <v>Daniel Ret</v>
      </c>
      <c r="E73" s="174">
        <v>0</v>
      </c>
      <c r="F73" s="174" t="s">
        <v>5</v>
      </c>
      <c r="G73" s="174">
        <v>2</v>
      </c>
      <c r="H73" s="174">
        <v>14</v>
      </c>
      <c r="I73" s="174" t="s">
        <v>5</v>
      </c>
      <c r="J73" s="174">
        <v>22</v>
      </c>
      <c r="K73" s="44"/>
      <c r="L73" s="44"/>
      <c r="M73" s="44"/>
      <c r="N73" s="44"/>
      <c r="O73" s="44"/>
      <c r="P73" s="44"/>
      <c r="Q73" s="44"/>
      <c r="R73" s="44"/>
      <c r="S73" s="44"/>
      <c r="U73" s="163"/>
      <c r="Z73" s="157"/>
      <c r="AA73" s="158"/>
      <c r="AC73" s="158"/>
    </row>
    <row r="74" spans="1:29">
      <c r="A74" s="141"/>
      <c r="B74" s="18"/>
      <c r="C74" s="141"/>
      <c r="D74" s="18"/>
      <c r="E74" s="144"/>
      <c r="F74" s="144"/>
      <c r="G74" s="144"/>
      <c r="H74" s="144"/>
      <c r="I74" s="144"/>
      <c r="J74" s="144"/>
      <c r="K74" s="131"/>
      <c r="L74" s="133"/>
      <c r="M74" s="144"/>
      <c r="N74" s="144"/>
      <c r="O74" s="144"/>
      <c r="P74" s="144"/>
      <c r="Q74" s="144"/>
      <c r="R74" s="144"/>
      <c r="S74" s="144"/>
      <c r="U74" s="213"/>
      <c r="V74" s="213"/>
      <c r="Y74" s="190" t="str">
        <f>X56</f>
        <v>Jan Mátl</v>
      </c>
      <c r="Z74" s="190"/>
      <c r="AA74" s="158"/>
      <c r="AB74" s="189" t="str">
        <f>Z86</f>
        <v>Adam Šulc</v>
      </c>
      <c r="AC74" s="216"/>
    </row>
    <row r="75" spans="1:29">
      <c r="A75" s="141"/>
      <c r="B75" s="18"/>
      <c r="C75" s="141"/>
      <c r="D75" s="18"/>
      <c r="E75" s="144"/>
      <c r="F75" s="144"/>
      <c r="G75" s="144"/>
      <c r="H75" s="144"/>
      <c r="I75" s="144"/>
      <c r="J75" s="144"/>
      <c r="K75" s="131"/>
      <c r="L75" s="134"/>
      <c r="M75" s="144"/>
      <c r="N75" s="144"/>
      <c r="O75" s="144"/>
      <c r="P75" s="144"/>
      <c r="Q75" s="144"/>
      <c r="R75" s="144"/>
      <c r="S75" s="144"/>
      <c r="U75" s="163"/>
      <c r="Y75" s="184" t="s">
        <v>215</v>
      </c>
      <c r="Z75" s="184"/>
      <c r="AA75" s="158"/>
    </row>
    <row r="76" spans="1:29">
      <c r="A76" s="141"/>
      <c r="B76" s="18"/>
      <c r="C76" s="141"/>
      <c r="D76" s="18"/>
      <c r="E76" s="144"/>
      <c r="F76" s="144"/>
      <c r="G76" s="144"/>
      <c r="H76" s="144"/>
      <c r="I76" s="144"/>
      <c r="J76" s="144"/>
      <c r="K76" s="131"/>
      <c r="L76" s="99"/>
      <c r="M76" s="144"/>
      <c r="N76" s="144"/>
      <c r="O76" s="144"/>
      <c r="P76" s="144"/>
      <c r="Q76" s="144"/>
      <c r="R76" s="144"/>
      <c r="S76" s="144"/>
      <c r="U76" s="163"/>
      <c r="Z76" s="157"/>
      <c r="AA76" s="158"/>
    </row>
    <row r="77" spans="1:29">
      <c r="A77" s="141"/>
      <c r="B77" s="18"/>
      <c r="C77" s="141"/>
      <c r="D77" s="18"/>
      <c r="E77" s="144"/>
      <c r="F77" s="144"/>
      <c r="G77" s="144"/>
      <c r="H77" s="144"/>
      <c r="I77" s="144"/>
      <c r="J77" s="144"/>
      <c r="K77" s="131"/>
      <c r="L77" s="99"/>
      <c r="M77" s="144"/>
      <c r="N77" s="144"/>
      <c r="O77" s="144"/>
      <c r="P77" s="144"/>
      <c r="Q77" s="144"/>
      <c r="R77" s="144"/>
      <c r="S77" s="144"/>
      <c r="U77" s="163" t="s">
        <v>40</v>
      </c>
      <c r="V77" s="211" t="str">
        <f>L54</f>
        <v>Adam Šulc</v>
      </c>
      <c r="W77" s="211"/>
      <c r="X77" s="147"/>
      <c r="Y77" s="147"/>
      <c r="Z77" s="155"/>
      <c r="AA77" s="156"/>
    </row>
    <row r="78" spans="1:29">
      <c r="A78" s="141"/>
      <c r="B78" s="18"/>
      <c r="C78" s="141"/>
      <c r="D78" s="18"/>
      <c r="E78" s="144"/>
      <c r="F78" s="144"/>
      <c r="G78" s="144"/>
      <c r="H78" s="144"/>
      <c r="I78" s="144"/>
      <c r="J78" s="144"/>
      <c r="K78" s="131"/>
      <c r="L78" s="135"/>
      <c r="M78" s="101"/>
      <c r="N78" s="102"/>
      <c r="O78" s="101"/>
      <c r="P78" s="144"/>
      <c r="Q78" s="144"/>
      <c r="R78" s="144"/>
      <c r="S78" s="144"/>
      <c r="U78" s="163"/>
      <c r="V78" s="147"/>
      <c r="W78" s="149"/>
      <c r="X78" s="147"/>
      <c r="Y78" s="147"/>
      <c r="Z78" s="155"/>
      <c r="AA78" s="156"/>
    </row>
    <row r="79" spans="1:29">
      <c r="A79" s="141"/>
      <c r="B79" s="18"/>
      <c r="C79" s="141"/>
      <c r="D79" s="18"/>
      <c r="E79" s="144"/>
      <c r="F79" s="144"/>
      <c r="G79" s="144"/>
      <c r="H79" s="144"/>
      <c r="I79" s="144"/>
      <c r="J79" s="144"/>
      <c r="K79" s="131"/>
      <c r="L79" s="135"/>
      <c r="M79" s="144"/>
      <c r="N79" s="144"/>
      <c r="O79" s="144"/>
      <c r="P79" s="144"/>
      <c r="Q79" s="144"/>
      <c r="R79" s="144"/>
      <c r="S79" s="144"/>
      <c r="U79" s="163"/>
      <c r="V79" s="147"/>
      <c r="W79" s="150"/>
      <c r="X79" s="147"/>
      <c r="Y79" s="147"/>
      <c r="Z79" s="155"/>
      <c r="AA79" s="156"/>
    </row>
    <row r="80" spans="1:29">
      <c r="A80" s="141"/>
      <c r="B80" s="18"/>
      <c r="C80" s="141"/>
      <c r="D80" s="18"/>
      <c r="E80" s="144"/>
      <c r="F80" s="144"/>
      <c r="G80" s="144"/>
      <c r="H80" s="144"/>
      <c r="I80" s="144"/>
      <c r="J80" s="144"/>
      <c r="K80" s="131"/>
      <c r="L80" s="135"/>
      <c r="M80" s="144"/>
      <c r="N80" s="144"/>
      <c r="O80" s="144"/>
      <c r="P80" s="144"/>
      <c r="Q80" s="144"/>
      <c r="R80" s="144"/>
      <c r="S80" s="144"/>
      <c r="U80" s="163"/>
      <c r="V80" s="147"/>
      <c r="W80" s="150"/>
      <c r="X80" s="214" t="str">
        <f>V77</f>
        <v>Adam Šulc</v>
      </c>
      <c r="Y80" s="211"/>
      <c r="Z80" s="155"/>
      <c r="AA80" s="156"/>
    </row>
    <row r="81" spans="5:27"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U81" s="163"/>
      <c r="V81" s="147"/>
      <c r="W81" s="150"/>
      <c r="X81" s="148" t="s">
        <v>15</v>
      </c>
      <c r="Y81" s="149"/>
      <c r="Z81" s="155"/>
      <c r="AA81" s="156"/>
    </row>
    <row r="82" spans="5:27"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U82" s="163"/>
      <c r="V82" s="147"/>
      <c r="W82" s="150"/>
      <c r="X82" s="147"/>
      <c r="Y82" s="150"/>
      <c r="Z82" s="155"/>
      <c r="AA82" s="156"/>
    </row>
    <row r="83" spans="5:27"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U83" s="163" t="s">
        <v>18</v>
      </c>
      <c r="V83" s="218" t="str">
        <f>L8</f>
        <v>Martin Musil</v>
      </c>
      <c r="W83" s="209"/>
      <c r="X83" s="147"/>
      <c r="Y83" s="150"/>
      <c r="Z83" s="155"/>
      <c r="AA83" s="156"/>
    </row>
    <row r="84" spans="5:27"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U84" s="163"/>
      <c r="V84" s="147" t="s">
        <v>15</v>
      </c>
      <c r="W84" s="152"/>
      <c r="X84" s="151"/>
      <c r="Y84" s="150"/>
      <c r="Z84" s="155"/>
      <c r="AA84" s="156"/>
    </row>
    <row r="85" spans="5:27"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U85" s="163"/>
      <c r="V85" s="147"/>
      <c r="W85" s="151"/>
      <c r="X85" s="151"/>
      <c r="Y85" s="150"/>
      <c r="Z85" s="155"/>
      <c r="AA85" s="156"/>
    </row>
    <row r="86" spans="5:27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U86" s="213"/>
      <c r="V86" s="213"/>
      <c r="W86" s="215"/>
      <c r="X86" s="215"/>
      <c r="Y86" s="150"/>
      <c r="Z86" s="200" t="str">
        <f>X80</f>
        <v>Adam Šulc</v>
      </c>
      <c r="AA86" s="202"/>
    </row>
    <row r="87" spans="5:27"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U87" s="213"/>
      <c r="V87" s="213"/>
      <c r="W87" s="210"/>
      <c r="X87" s="210"/>
      <c r="Y87" s="150"/>
      <c r="Z87" s="192"/>
      <c r="AA87" s="207"/>
    </row>
    <row r="88" spans="5:27"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U88" s="163"/>
      <c r="V88" s="147"/>
      <c r="W88" s="147"/>
      <c r="X88" s="147"/>
      <c r="Y88" s="150"/>
      <c r="Z88" s="153"/>
      <c r="AA88" s="153"/>
    </row>
    <row r="89" spans="5:27"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U89" s="163"/>
      <c r="V89" s="211"/>
      <c r="W89" s="211"/>
      <c r="X89" s="147"/>
      <c r="Y89" s="150"/>
      <c r="Z89" s="153"/>
      <c r="AA89" s="153"/>
    </row>
    <row r="90" spans="5:27"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U90" s="163"/>
      <c r="V90" s="147" t="s">
        <v>15</v>
      </c>
      <c r="W90" s="149"/>
      <c r="X90" s="147"/>
      <c r="Y90" s="150"/>
      <c r="Z90" s="153"/>
      <c r="AA90" s="153"/>
    </row>
    <row r="91" spans="5:27"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U91" s="163"/>
      <c r="V91" s="147"/>
      <c r="W91" s="150"/>
      <c r="X91" s="147"/>
      <c r="Y91" s="150"/>
      <c r="Z91" s="153"/>
      <c r="AA91" s="153"/>
    </row>
    <row r="92" spans="5:27">
      <c r="U92" s="163"/>
      <c r="V92" s="147"/>
      <c r="W92" s="163" t="s">
        <v>41</v>
      </c>
      <c r="X92" s="208" t="str">
        <f>L64</f>
        <v>Tomáš Patera</v>
      </c>
      <c r="Y92" s="209"/>
      <c r="Z92" s="153"/>
      <c r="AA92" s="153"/>
    </row>
    <row r="93" spans="5:27">
      <c r="U93" s="163"/>
      <c r="V93" s="147"/>
      <c r="W93" s="150"/>
      <c r="X93" s="148" t="s">
        <v>15</v>
      </c>
      <c r="Y93" s="152"/>
      <c r="Z93" s="153"/>
      <c r="AA93" s="153"/>
    </row>
    <row r="94" spans="5:27">
      <c r="U94" s="163"/>
      <c r="V94" s="147"/>
      <c r="W94" s="150"/>
      <c r="X94" s="147"/>
      <c r="Y94" s="151"/>
      <c r="Z94" s="153"/>
      <c r="AA94" s="153"/>
    </row>
    <row r="95" spans="5:27">
      <c r="U95" s="163"/>
      <c r="V95" s="211"/>
      <c r="W95" s="212"/>
      <c r="X95" s="147"/>
      <c r="Y95" s="147"/>
      <c r="Z95" s="153"/>
      <c r="AA95" s="153"/>
    </row>
    <row r="96" spans="5:27">
      <c r="U96" s="163"/>
    </row>
    <row r="97" spans="21:27">
      <c r="U97" s="163"/>
    </row>
    <row r="98" spans="21:27">
      <c r="U98" s="163"/>
    </row>
    <row r="99" spans="21:27">
      <c r="U99" s="163"/>
      <c r="Y99" s="182" t="s">
        <v>270</v>
      </c>
      <c r="Z99" s="182"/>
      <c r="AA99" s="182"/>
    </row>
    <row r="100" spans="21:27">
      <c r="U100" s="163"/>
    </row>
    <row r="101" spans="21:27">
      <c r="U101" s="163"/>
      <c r="V101" s="211"/>
      <c r="W101" s="211"/>
      <c r="X101" s="147"/>
      <c r="Y101" s="147"/>
      <c r="Z101" s="153"/>
      <c r="AA101" s="153"/>
    </row>
    <row r="102" spans="21:27">
      <c r="U102" s="163"/>
      <c r="V102" s="147"/>
      <c r="W102" s="149"/>
      <c r="X102" s="147"/>
      <c r="Y102" s="147"/>
      <c r="Z102" s="153"/>
      <c r="AA102" s="153"/>
    </row>
    <row r="103" spans="21:27">
      <c r="U103" s="163"/>
      <c r="V103" s="147"/>
      <c r="W103" s="150"/>
      <c r="X103" s="147"/>
      <c r="Y103" s="147"/>
      <c r="Z103" s="153"/>
      <c r="AA103" s="153"/>
    </row>
    <row r="104" spans="21:27">
      <c r="U104" s="163"/>
      <c r="V104" s="147"/>
      <c r="W104" s="163" t="s">
        <v>20</v>
      </c>
      <c r="X104" s="214" t="str">
        <f>L7</f>
        <v>Štěpán Schrotter</v>
      </c>
      <c r="Y104" s="211"/>
      <c r="Z104" s="153"/>
      <c r="AA104" s="153"/>
    </row>
    <row r="105" spans="21:27">
      <c r="U105" s="163"/>
      <c r="V105" s="147"/>
      <c r="W105" s="150"/>
      <c r="X105" s="148"/>
      <c r="Y105" s="149"/>
      <c r="Z105" s="153"/>
      <c r="AA105" s="153"/>
    </row>
    <row r="106" spans="21:27">
      <c r="U106" s="163"/>
      <c r="V106" s="147"/>
      <c r="W106" s="150"/>
      <c r="X106" s="147"/>
      <c r="Y106" s="150"/>
      <c r="Z106" s="153"/>
      <c r="AA106" s="153"/>
    </row>
    <row r="107" spans="21:27">
      <c r="U107" s="163"/>
      <c r="V107" s="211"/>
      <c r="W107" s="212"/>
      <c r="X107" s="147"/>
      <c r="Y107" s="150"/>
      <c r="Z107" s="153"/>
      <c r="AA107" s="153"/>
    </row>
    <row r="108" spans="21:27">
      <c r="U108" s="163"/>
      <c r="V108" s="147"/>
      <c r="W108" s="152"/>
      <c r="X108" s="151"/>
      <c r="Y108" s="150"/>
      <c r="Z108" s="153"/>
      <c r="AA108" s="153"/>
    </row>
    <row r="109" spans="21:27">
      <c r="U109" s="163"/>
      <c r="V109" s="147"/>
      <c r="W109" s="151"/>
      <c r="X109" s="151"/>
      <c r="Y109" s="150"/>
      <c r="Z109" s="153"/>
      <c r="AA109" s="153"/>
    </row>
    <row r="110" spans="21:27">
      <c r="U110" s="213"/>
      <c r="V110" s="213"/>
      <c r="W110" s="215"/>
      <c r="X110" s="215"/>
      <c r="Y110" s="150"/>
      <c r="Z110" s="200" t="str">
        <f>X104</f>
        <v>Štěpán Schrotter</v>
      </c>
      <c r="AA110" s="201"/>
    </row>
    <row r="111" spans="21:27">
      <c r="U111" s="213"/>
      <c r="V111" s="213"/>
      <c r="W111" s="210"/>
      <c r="X111" s="210"/>
      <c r="Y111" s="150"/>
      <c r="Z111" s="192"/>
      <c r="AA111" s="193"/>
    </row>
    <row r="112" spans="21:27">
      <c r="U112" s="163"/>
      <c r="V112" s="147"/>
      <c r="W112" s="147"/>
      <c r="X112" s="147"/>
      <c r="Y112" s="150"/>
      <c r="Z112" s="155"/>
      <c r="AA112" s="156"/>
    </row>
    <row r="113" spans="21:29">
      <c r="U113" s="163" t="s">
        <v>21</v>
      </c>
      <c r="V113" s="211" t="str">
        <f>L16</f>
        <v>Oliver Turek</v>
      </c>
      <c r="W113" s="211"/>
      <c r="X113" s="147"/>
      <c r="Y113" s="150"/>
      <c r="Z113" s="155"/>
      <c r="AA113" s="156"/>
    </row>
    <row r="114" spans="21:29">
      <c r="U114" s="163"/>
      <c r="V114" s="147"/>
      <c r="W114" s="149"/>
      <c r="X114" s="147"/>
      <c r="Y114" s="150"/>
      <c r="Z114" s="155"/>
      <c r="AA114" s="156"/>
    </row>
    <row r="115" spans="21:29">
      <c r="U115" s="163"/>
      <c r="V115" s="147"/>
      <c r="W115" s="150"/>
      <c r="X115" s="147"/>
      <c r="Y115" s="150"/>
      <c r="Z115" s="155"/>
      <c r="AA115" s="156"/>
    </row>
    <row r="116" spans="21:29">
      <c r="U116" s="163"/>
      <c r="V116" s="147"/>
      <c r="W116" s="150"/>
      <c r="X116" s="208" t="str">
        <f>V113</f>
        <v>Oliver Turek</v>
      </c>
      <c r="Y116" s="209"/>
      <c r="Z116" s="155"/>
      <c r="AA116" s="156"/>
    </row>
    <row r="117" spans="21:29">
      <c r="U117" s="163"/>
      <c r="V117" s="147"/>
      <c r="W117" s="150"/>
      <c r="X117" s="148"/>
      <c r="Y117" s="152"/>
      <c r="Z117" s="155"/>
      <c r="AA117" s="156"/>
    </row>
    <row r="118" spans="21:29">
      <c r="U118" s="163"/>
      <c r="V118" s="147"/>
      <c r="W118" s="150"/>
      <c r="X118" s="147"/>
      <c r="Y118" s="151"/>
      <c r="Z118" s="155"/>
      <c r="AA118" s="156"/>
    </row>
    <row r="119" spans="21:29">
      <c r="U119" s="163" t="s">
        <v>287</v>
      </c>
      <c r="V119" s="211" t="s">
        <v>53</v>
      </c>
      <c r="W119" s="212"/>
      <c r="X119" s="147"/>
      <c r="Y119" s="147"/>
      <c r="Z119" s="155"/>
      <c r="AA119" s="156"/>
    </row>
    <row r="120" spans="21:29">
      <c r="U120" s="163"/>
      <c r="Z120" s="157"/>
      <c r="AA120" s="158"/>
    </row>
    <row r="121" spans="21:29">
      <c r="U121" s="163"/>
      <c r="Z121" s="157"/>
      <c r="AA121" s="158"/>
    </row>
    <row r="122" spans="21:29">
      <c r="U122" s="190" t="str">
        <f>V125</f>
        <v>Vít Vyskočil</v>
      </c>
      <c r="V122" s="190"/>
      <c r="Y122" s="190" t="str">
        <f>X116</f>
        <v>Oliver Turek</v>
      </c>
      <c r="Z122" s="190"/>
      <c r="AA122" s="158"/>
      <c r="AB122" s="189" t="str">
        <f>Z134</f>
        <v>Tomáš Balín</v>
      </c>
      <c r="AC122" s="190"/>
    </row>
    <row r="123" spans="21:29">
      <c r="U123" s="184" t="s">
        <v>289</v>
      </c>
      <c r="V123" s="184"/>
      <c r="Y123" s="184" t="s">
        <v>288</v>
      </c>
      <c r="Z123" s="184"/>
      <c r="AA123" s="158"/>
      <c r="AC123" s="159"/>
    </row>
    <row r="124" spans="21:29">
      <c r="U124" s="163"/>
      <c r="Z124" s="157"/>
      <c r="AA124" s="158"/>
      <c r="AC124" s="158"/>
    </row>
    <row r="125" spans="21:29">
      <c r="U125" s="163" t="s">
        <v>33</v>
      </c>
      <c r="V125" s="211" t="str">
        <f>L27</f>
        <v>Vít Vyskočil</v>
      </c>
      <c r="W125" s="211"/>
      <c r="X125" s="147"/>
      <c r="Y125" s="147"/>
      <c r="Z125" s="155"/>
      <c r="AA125" s="156"/>
      <c r="AC125" s="158"/>
    </row>
    <row r="126" spans="21:29">
      <c r="U126" s="163"/>
      <c r="V126" s="147"/>
      <c r="W126" s="150"/>
      <c r="X126" s="147"/>
      <c r="Y126" s="147"/>
      <c r="Z126" s="155"/>
      <c r="AA126" s="156"/>
      <c r="AC126" s="158"/>
    </row>
    <row r="127" spans="21:29">
      <c r="U127" s="163"/>
      <c r="V127" s="147"/>
      <c r="W127" s="150"/>
      <c r="X127" s="147"/>
      <c r="Y127" s="147"/>
      <c r="Z127" s="155"/>
      <c r="AA127" s="156"/>
      <c r="AC127" s="158"/>
    </row>
    <row r="128" spans="21:29">
      <c r="U128" s="163"/>
      <c r="V128" s="147"/>
      <c r="W128" s="150"/>
      <c r="X128" s="214" t="str">
        <f>V131</f>
        <v>Tomáš Balín</v>
      </c>
      <c r="Y128" s="211"/>
      <c r="Z128" s="155"/>
      <c r="AA128" s="156"/>
      <c r="AC128" s="158"/>
    </row>
    <row r="129" spans="21:29">
      <c r="U129" s="163"/>
      <c r="V129" s="147"/>
      <c r="W129" s="150"/>
      <c r="X129" s="148"/>
      <c r="Y129" s="149"/>
      <c r="Z129" s="155"/>
      <c r="AA129" s="156"/>
      <c r="AC129" s="158"/>
    </row>
    <row r="130" spans="21:29">
      <c r="U130" s="163"/>
      <c r="V130" s="147"/>
      <c r="W130" s="150"/>
      <c r="X130" s="147"/>
      <c r="Y130" s="150"/>
      <c r="Z130" s="155"/>
      <c r="AA130" s="156"/>
      <c r="AC130" s="158"/>
    </row>
    <row r="131" spans="21:29">
      <c r="U131" s="163" t="s">
        <v>46</v>
      </c>
      <c r="V131" s="211" t="str">
        <f>L36</f>
        <v>Tomáš Balín</v>
      </c>
      <c r="W131" s="212"/>
      <c r="X131" s="147"/>
      <c r="Y131" s="150"/>
      <c r="Z131" s="155"/>
      <c r="AA131" s="156"/>
      <c r="AC131" s="158"/>
    </row>
    <row r="132" spans="21:29">
      <c r="U132" s="163"/>
      <c r="V132" s="147"/>
      <c r="W132" s="152"/>
      <c r="X132" s="151"/>
      <c r="Y132" s="150"/>
      <c r="Z132" s="155"/>
      <c r="AA132" s="156"/>
      <c r="AC132" s="158"/>
    </row>
    <row r="133" spans="21:29">
      <c r="U133" s="163"/>
      <c r="V133" s="147"/>
      <c r="W133" s="151"/>
      <c r="X133" s="151"/>
      <c r="Y133" s="150"/>
      <c r="Z133" s="155"/>
      <c r="AA133" s="156"/>
      <c r="AC133" s="158"/>
    </row>
    <row r="134" spans="21:29">
      <c r="U134" s="215"/>
      <c r="V134" s="215"/>
      <c r="W134" s="215"/>
      <c r="X134" s="215"/>
      <c r="Y134" s="150"/>
      <c r="Z134" s="200" t="str">
        <f>X128</f>
        <v>Tomáš Balín</v>
      </c>
      <c r="AA134" s="202"/>
      <c r="AC134" s="158"/>
    </row>
    <row r="135" spans="21:29">
      <c r="U135" s="213"/>
      <c r="V135" s="213"/>
      <c r="W135" s="210"/>
      <c r="X135" s="210"/>
      <c r="Y135" s="150"/>
      <c r="Z135" s="192"/>
      <c r="AA135" s="207"/>
      <c r="AC135" s="158"/>
    </row>
    <row r="136" spans="21:29">
      <c r="U136" s="163"/>
      <c r="V136" s="147"/>
      <c r="W136" s="147"/>
      <c r="X136" s="147"/>
      <c r="Y136" s="150"/>
      <c r="Z136" s="153"/>
      <c r="AA136" s="153"/>
      <c r="AC136" s="158"/>
    </row>
    <row r="137" spans="21:29">
      <c r="U137" s="163" t="s">
        <v>47</v>
      </c>
      <c r="V137" s="211" t="str">
        <f>L46</f>
        <v>Jan Kozák</v>
      </c>
      <c r="W137" s="211"/>
      <c r="X137" s="147"/>
      <c r="Y137" s="150"/>
      <c r="Z137" s="153"/>
      <c r="AA137" s="153"/>
      <c r="AC137" s="158"/>
    </row>
    <row r="138" spans="21:29">
      <c r="U138" s="163"/>
      <c r="V138" s="147"/>
      <c r="W138" s="149"/>
      <c r="X138" s="147"/>
      <c r="Y138" s="150"/>
      <c r="Z138" s="153"/>
      <c r="AA138" s="153"/>
      <c r="AC138" s="158"/>
    </row>
    <row r="139" spans="21:29">
      <c r="U139" s="163"/>
      <c r="V139" s="147"/>
      <c r="W139" s="150"/>
      <c r="X139" s="147"/>
      <c r="Y139" s="150"/>
      <c r="Z139" s="153"/>
      <c r="AA139" s="153"/>
      <c r="AC139" s="158"/>
    </row>
    <row r="140" spans="21:29">
      <c r="U140" s="163"/>
      <c r="V140" s="147"/>
      <c r="W140" s="150"/>
      <c r="X140" s="208" t="str">
        <f>V137</f>
        <v>Jan Kozák</v>
      </c>
      <c r="Y140" s="209"/>
      <c r="Z140" s="153"/>
      <c r="AA140" s="153"/>
      <c r="AC140" s="158"/>
    </row>
    <row r="141" spans="21:29">
      <c r="U141" s="163"/>
      <c r="V141" s="147"/>
      <c r="W141" s="150"/>
      <c r="X141" s="148"/>
      <c r="Y141" s="152"/>
      <c r="Z141" s="153"/>
      <c r="AA141" s="153"/>
      <c r="AC141" s="158"/>
    </row>
    <row r="142" spans="21:29">
      <c r="U142" s="163"/>
      <c r="V142" s="147"/>
      <c r="W142" s="150"/>
      <c r="X142" s="147"/>
      <c r="Y142" s="151"/>
      <c r="Z142" s="153"/>
      <c r="AA142" s="153"/>
      <c r="AC142" s="158"/>
    </row>
    <row r="143" spans="21:29">
      <c r="U143" s="163" t="s">
        <v>43</v>
      </c>
      <c r="V143" s="211" t="str">
        <f>L56</f>
        <v>Tomáš Plainer</v>
      </c>
      <c r="W143" s="212"/>
      <c r="X143" s="147"/>
      <c r="Y143" s="147"/>
      <c r="Z143" s="153"/>
      <c r="AA143" s="153"/>
      <c r="AC143" s="158"/>
    </row>
    <row r="144" spans="21:29">
      <c r="U144" s="163"/>
      <c r="AC144" s="158"/>
    </row>
    <row r="145" spans="21:31">
      <c r="U145" s="163"/>
      <c r="AC145" s="158"/>
    </row>
    <row r="146" spans="21:31">
      <c r="U146" s="190"/>
      <c r="V146" s="190"/>
      <c r="AA146" s="190" t="str">
        <f>Z110</f>
        <v>Štěpán Schrotter</v>
      </c>
      <c r="AB146" s="190"/>
      <c r="AC146" s="158"/>
      <c r="AD146" s="189" t="str">
        <f>AB171</f>
        <v>Adam Nyč</v>
      </c>
      <c r="AE146" s="190"/>
    </row>
    <row r="147" spans="21:31">
      <c r="U147" s="213" t="s">
        <v>289</v>
      </c>
      <c r="V147" s="213"/>
      <c r="AA147" s="184" t="s">
        <v>271</v>
      </c>
      <c r="AB147" s="184"/>
      <c r="AC147" s="158"/>
      <c r="AD147" s="183" t="s">
        <v>172</v>
      </c>
      <c r="AE147" s="184"/>
    </row>
    <row r="148" spans="21:31">
      <c r="U148" s="163"/>
      <c r="AC148" s="158"/>
    </row>
    <row r="149" spans="21:31">
      <c r="U149" s="163"/>
      <c r="AC149" s="158"/>
    </row>
    <row r="150" spans="21:31">
      <c r="U150" s="163" t="s">
        <v>48</v>
      </c>
      <c r="V150" s="211" t="str">
        <f>L55</f>
        <v>Jakub Míča</v>
      </c>
      <c r="W150" s="211"/>
      <c r="X150" s="147"/>
      <c r="Y150" s="147"/>
      <c r="Z150" s="153"/>
      <c r="AA150" s="153"/>
      <c r="AC150" s="158"/>
    </row>
    <row r="151" spans="21:31">
      <c r="U151" s="163"/>
      <c r="V151" s="147"/>
      <c r="W151" s="149"/>
      <c r="X151" s="147"/>
      <c r="Y151" s="147"/>
      <c r="Z151" s="153"/>
      <c r="AA151" s="153"/>
      <c r="AC151" s="158"/>
    </row>
    <row r="152" spans="21:31">
      <c r="U152" s="163"/>
      <c r="V152" s="147"/>
      <c r="W152" s="150"/>
      <c r="X152" s="147"/>
      <c r="Y152" s="147"/>
      <c r="Z152" s="153"/>
      <c r="AA152" s="153"/>
      <c r="AC152" s="158"/>
    </row>
    <row r="153" spans="21:31">
      <c r="U153" s="163"/>
      <c r="V153" s="147"/>
      <c r="W153" s="150"/>
      <c r="X153" s="214" t="str">
        <f>V150</f>
        <v>Jakub Míča</v>
      </c>
      <c r="Y153" s="211"/>
      <c r="Z153" s="153"/>
      <c r="AA153" s="153"/>
      <c r="AC153" s="158"/>
    </row>
    <row r="154" spans="21:31">
      <c r="U154" s="163"/>
      <c r="V154" s="147"/>
      <c r="W154" s="150"/>
      <c r="X154" s="148"/>
      <c r="Y154" s="149"/>
      <c r="Z154" s="153"/>
      <c r="AA154" s="153"/>
      <c r="AC154" s="158"/>
    </row>
    <row r="155" spans="21:31">
      <c r="U155" s="163"/>
      <c r="V155" s="147"/>
      <c r="W155" s="150"/>
      <c r="X155" s="147"/>
      <c r="Y155" s="150"/>
      <c r="Z155" s="153"/>
      <c r="AA155" s="153"/>
      <c r="AC155" s="158"/>
    </row>
    <row r="156" spans="21:31">
      <c r="U156" s="163" t="s">
        <v>45</v>
      </c>
      <c r="V156" s="211" t="s">
        <v>53</v>
      </c>
      <c r="W156" s="212"/>
      <c r="X156" s="147"/>
      <c r="Y156" s="150"/>
      <c r="Z156" s="153"/>
      <c r="AA156" s="153"/>
      <c r="AC156" s="158"/>
    </row>
    <row r="157" spans="21:31">
      <c r="U157" s="163"/>
      <c r="V157" s="147"/>
      <c r="W157" s="152"/>
      <c r="X157" s="151"/>
      <c r="Y157" s="150"/>
      <c r="Z157" s="153"/>
      <c r="AA157" s="153"/>
      <c r="AC157" s="158"/>
    </row>
    <row r="158" spans="21:31">
      <c r="U158" s="163"/>
      <c r="V158" s="147"/>
      <c r="W158" s="151"/>
      <c r="X158" s="151"/>
      <c r="Y158" s="150"/>
      <c r="Z158" s="153"/>
      <c r="AA158" s="153"/>
      <c r="AC158" s="158"/>
    </row>
    <row r="159" spans="21:31">
      <c r="U159" s="213"/>
      <c r="V159" s="213"/>
      <c r="W159" s="151"/>
      <c r="X159" s="151"/>
      <c r="Y159" s="150"/>
      <c r="Z159" s="200" t="str">
        <f>X153</f>
        <v>Jakub Míča</v>
      </c>
      <c r="AA159" s="201"/>
      <c r="AC159" s="158"/>
    </row>
    <row r="160" spans="21:31">
      <c r="U160" s="213"/>
      <c r="V160" s="213"/>
      <c r="W160" s="161"/>
      <c r="X160" s="161"/>
      <c r="Y160" s="150"/>
      <c r="Z160" s="192"/>
      <c r="AA160" s="193"/>
      <c r="AC160" s="158"/>
    </row>
    <row r="161" spans="21:29">
      <c r="U161" s="163"/>
      <c r="V161" s="147"/>
      <c r="W161" s="147"/>
      <c r="X161" s="147"/>
      <c r="Y161" s="150"/>
      <c r="Z161" s="155"/>
      <c r="AA161" s="156"/>
      <c r="AC161" s="158"/>
    </row>
    <row r="162" spans="21:29">
      <c r="U162" s="163" t="s">
        <v>44</v>
      </c>
      <c r="V162" s="211" t="str">
        <f>L37</f>
        <v>Dominik Vondrák</v>
      </c>
      <c r="W162" s="211"/>
      <c r="X162" s="147"/>
      <c r="Y162" s="150"/>
      <c r="Z162" s="155"/>
      <c r="AA162" s="156"/>
      <c r="AC162" s="158"/>
    </row>
    <row r="163" spans="21:29">
      <c r="U163" s="163"/>
      <c r="V163" s="147"/>
      <c r="W163" s="149"/>
      <c r="X163" s="147"/>
      <c r="Y163" s="150"/>
      <c r="Z163" s="155"/>
      <c r="AA163" s="156"/>
      <c r="AC163" s="158"/>
    </row>
    <row r="164" spans="21:29">
      <c r="U164" s="163"/>
      <c r="V164" s="147"/>
      <c r="W164" s="150"/>
      <c r="X164" s="147"/>
      <c r="Y164" s="150"/>
      <c r="Z164" s="155"/>
      <c r="AA164" s="156"/>
      <c r="AC164" s="158"/>
    </row>
    <row r="165" spans="21:29">
      <c r="U165" s="163"/>
      <c r="V165" s="147"/>
      <c r="W165" s="150"/>
      <c r="X165" s="208" t="str">
        <f>V168</f>
        <v>Petr Fous</v>
      </c>
      <c r="Y165" s="209"/>
      <c r="Z165" s="155"/>
      <c r="AA165" s="156"/>
      <c r="AC165" s="158"/>
    </row>
    <row r="166" spans="21:29">
      <c r="U166" s="163"/>
      <c r="V166" s="147"/>
      <c r="W166" s="150"/>
      <c r="X166" s="148"/>
      <c r="Y166" s="152"/>
      <c r="Z166" s="155"/>
      <c r="AA166" s="156"/>
      <c r="AC166" s="158"/>
    </row>
    <row r="167" spans="21:29">
      <c r="U167" s="163"/>
      <c r="V167" s="147"/>
      <c r="W167" s="150"/>
      <c r="X167" s="147"/>
      <c r="Y167" s="151"/>
      <c r="Z167" s="155"/>
      <c r="AA167" s="156"/>
      <c r="AC167" s="158"/>
    </row>
    <row r="168" spans="21:29">
      <c r="U168" s="163" t="s">
        <v>32</v>
      </c>
      <c r="V168" s="211" t="str">
        <f>L26</f>
        <v>Petr Fous</v>
      </c>
      <c r="W168" s="212"/>
      <c r="X168" s="147"/>
      <c r="Y168" s="147"/>
      <c r="Z168" s="155"/>
      <c r="AA168" s="156"/>
      <c r="AC168" s="158"/>
    </row>
    <row r="169" spans="21:29">
      <c r="U169" s="163"/>
      <c r="Z169" s="157"/>
      <c r="AA169" s="158"/>
      <c r="AC169" s="158"/>
    </row>
    <row r="170" spans="21:29">
      <c r="U170" s="163"/>
      <c r="Z170" s="157"/>
      <c r="AA170" s="158"/>
      <c r="AC170" s="158"/>
    </row>
    <row r="171" spans="21:29">
      <c r="U171" s="190"/>
      <c r="V171" s="190"/>
      <c r="Y171" s="190" t="str">
        <f>X189</f>
        <v>Vilém Vítek</v>
      </c>
      <c r="Z171" s="190"/>
      <c r="AA171" s="158"/>
      <c r="AB171" s="189" t="str">
        <f>Z183</f>
        <v>Adam Nyč</v>
      </c>
      <c r="AC171" s="216"/>
    </row>
    <row r="172" spans="21:29">
      <c r="U172" s="213" t="s">
        <v>289</v>
      </c>
      <c r="V172" s="213"/>
      <c r="Y172" s="184" t="s">
        <v>288</v>
      </c>
      <c r="Z172" s="184"/>
      <c r="AA172" s="158"/>
    </row>
    <row r="173" spans="21:29">
      <c r="U173" s="163"/>
      <c r="Z173" s="157"/>
      <c r="AA173" s="158"/>
    </row>
    <row r="174" spans="21:29">
      <c r="U174" s="163" t="s">
        <v>42</v>
      </c>
      <c r="V174" s="211" t="str">
        <f>L66</f>
        <v>Adam Nyč</v>
      </c>
      <c r="W174" s="211"/>
      <c r="X174" s="147"/>
      <c r="Y174" s="147"/>
      <c r="Z174" s="155"/>
      <c r="AA174" s="156"/>
    </row>
    <row r="175" spans="21:29">
      <c r="U175" s="163"/>
      <c r="V175" s="147"/>
      <c r="W175" s="149"/>
      <c r="X175" s="147"/>
      <c r="Y175" s="147"/>
      <c r="Z175" s="155"/>
      <c r="AA175" s="156"/>
    </row>
    <row r="176" spans="21:29">
      <c r="U176" s="163"/>
      <c r="V176" s="147"/>
      <c r="W176" s="150"/>
      <c r="X176" s="147"/>
      <c r="Y176" s="147"/>
      <c r="Z176" s="155"/>
      <c r="AA176" s="156"/>
    </row>
    <row r="177" spans="21:27">
      <c r="U177" s="163"/>
      <c r="V177" s="147"/>
      <c r="W177" s="150"/>
      <c r="X177" s="214" t="str">
        <f>V174</f>
        <v>Adam Nyč</v>
      </c>
      <c r="Y177" s="211"/>
      <c r="Z177" s="155"/>
      <c r="AA177" s="156"/>
    </row>
    <row r="178" spans="21:27">
      <c r="U178" s="163"/>
      <c r="V178" s="147"/>
      <c r="W178" s="150"/>
      <c r="X178" s="148"/>
      <c r="Y178" s="149"/>
      <c r="Z178" s="155"/>
      <c r="AA178" s="156"/>
    </row>
    <row r="179" spans="21:27">
      <c r="U179" s="163"/>
      <c r="V179" s="147"/>
      <c r="W179" s="150"/>
      <c r="X179" s="147"/>
      <c r="Y179" s="150"/>
      <c r="Z179" s="155"/>
      <c r="AA179" s="156"/>
    </row>
    <row r="180" spans="21:27">
      <c r="U180" s="163" t="s">
        <v>22</v>
      </c>
      <c r="V180" s="211" t="str">
        <f>L6</f>
        <v>Ondřej Uhlík</v>
      </c>
      <c r="W180" s="212"/>
      <c r="X180" s="147"/>
      <c r="Y180" s="150"/>
      <c r="Z180" s="155"/>
      <c r="AA180" s="156"/>
    </row>
    <row r="181" spans="21:27">
      <c r="U181" s="163"/>
      <c r="V181" s="147"/>
      <c r="W181" s="152"/>
      <c r="X181" s="151"/>
      <c r="Y181" s="150"/>
      <c r="Z181" s="155"/>
      <c r="AA181" s="156"/>
    </row>
    <row r="182" spans="21:27">
      <c r="U182" s="163"/>
      <c r="V182" s="147"/>
      <c r="W182" s="151"/>
      <c r="X182" s="151"/>
      <c r="Y182" s="150"/>
      <c r="Z182" s="155"/>
      <c r="AA182" s="156"/>
    </row>
    <row r="183" spans="21:27">
      <c r="U183" s="213"/>
      <c r="V183" s="213"/>
      <c r="W183" s="151"/>
      <c r="X183" s="151"/>
      <c r="Y183" s="150"/>
      <c r="Z183" s="200" t="str">
        <f>X177</f>
        <v>Adam Nyč</v>
      </c>
      <c r="AA183" s="202"/>
    </row>
    <row r="184" spans="21:27">
      <c r="U184" s="213"/>
      <c r="V184" s="213"/>
      <c r="W184" s="161"/>
      <c r="X184" s="161"/>
      <c r="Y184" s="150"/>
      <c r="Z184" s="192"/>
      <c r="AA184" s="207"/>
    </row>
    <row r="185" spans="21:27">
      <c r="U185" s="163"/>
      <c r="V185" s="147"/>
      <c r="W185" s="147"/>
      <c r="X185" s="147"/>
      <c r="Y185" s="150"/>
      <c r="Z185" s="153"/>
      <c r="AA185" s="153"/>
    </row>
    <row r="186" spans="21:27">
      <c r="U186" s="163"/>
      <c r="V186" s="211"/>
      <c r="W186" s="211"/>
      <c r="X186" s="147"/>
      <c r="Y186" s="150"/>
      <c r="Z186" s="153"/>
      <c r="AA186" s="153"/>
    </row>
    <row r="187" spans="21:27">
      <c r="U187" s="163"/>
      <c r="V187" s="147"/>
      <c r="W187" s="149"/>
      <c r="X187" s="147"/>
      <c r="Y187" s="150"/>
      <c r="Z187" s="153"/>
      <c r="AA187" s="153"/>
    </row>
    <row r="188" spans="21:27">
      <c r="U188" s="163"/>
      <c r="V188" s="147"/>
      <c r="W188" s="150"/>
      <c r="X188" s="147"/>
      <c r="Y188" s="150"/>
      <c r="Z188" s="153"/>
      <c r="AA188" s="153"/>
    </row>
    <row r="189" spans="21:27">
      <c r="U189" s="163"/>
      <c r="V189" s="147"/>
      <c r="W189" s="163" t="s">
        <v>23</v>
      </c>
      <c r="X189" s="208" t="str">
        <f>L17</f>
        <v>Vilém Vítek</v>
      </c>
      <c r="Y189" s="209"/>
      <c r="Z189" s="153"/>
      <c r="AA189" s="153"/>
    </row>
    <row r="190" spans="21:27">
      <c r="U190" s="163"/>
      <c r="V190" s="147"/>
      <c r="W190" s="150"/>
      <c r="X190" s="148"/>
      <c r="Y190" s="152"/>
      <c r="Z190" s="153"/>
      <c r="AA190" s="153"/>
    </row>
    <row r="191" spans="21:27">
      <c r="U191" s="163"/>
      <c r="V191" s="147"/>
      <c r="W191" s="150"/>
      <c r="X191" s="147"/>
      <c r="Y191" s="151"/>
      <c r="Z191" s="153"/>
      <c r="AA191" s="153"/>
    </row>
    <row r="192" spans="21:27">
      <c r="U192" s="163"/>
      <c r="V192" s="211"/>
      <c r="W192" s="212"/>
      <c r="X192" s="147"/>
      <c r="Y192" s="147"/>
      <c r="Z192" s="153"/>
      <c r="AA192" s="153"/>
    </row>
  </sheetData>
  <mergeCells count="143">
    <mergeCell ref="V186:W186"/>
    <mergeCell ref="X189:Y189"/>
    <mergeCell ref="V192:W192"/>
    <mergeCell ref="AD147:AE147"/>
    <mergeCell ref="AA147:AB147"/>
    <mergeCell ref="Y75:Z75"/>
    <mergeCell ref="U147:V147"/>
    <mergeCell ref="U172:V172"/>
    <mergeCell ref="Y171:Z171"/>
    <mergeCell ref="Y172:Z172"/>
    <mergeCell ref="X177:Y177"/>
    <mergeCell ref="V180:W180"/>
    <mergeCell ref="U183:V183"/>
    <mergeCell ref="Z183:AA183"/>
    <mergeCell ref="U184:V184"/>
    <mergeCell ref="Z184:AA184"/>
    <mergeCell ref="V162:W162"/>
    <mergeCell ref="X165:Y165"/>
    <mergeCell ref="V168:W168"/>
    <mergeCell ref="U171:V171"/>
    <mergeCell ref="AB171:AC171"/>
    <mergeCell ref="V174:W174"/>
    <mergeCell ref="V150:W150"/>
    <mergeCell ref="X153:Y153"/>
    <mergeCell ref="V156:W156"/>
    <mergeCell ref="U159:V159"/>
    <mergeCell ref="Z159:AA159"/>
    <mergeCell ref="U160:V160"/>
    <mergeCell ref="Z160:AA160"/>
    <mergeCell ref="V137:W137"/>
    <mergeCell ref="X140:Y140"/>
    <mergeCell ref="V143:W143"/>
    <mergeCell ref="U146:V146"/>
    <mergeCell ref="AA146:AB146"/>
    <mergeCell ref="AD146:AE146"/>
    <mergeCell ref="V131:W131"/>
    <mergeCell ref="U134:V134"/>
    <mergeCell ref="W134:X134"/>
    <mergeCell ref="Z134:AA134"/>
    <mergeCell ref="U135:V135"/>
    <mergeCell ref="W135:X135"/>
    <mergeCell ref="Z135:AA135"/>
    <mergeCell ref="U122:V122"/>
    <mergeCell ref="Y122:Z122"/>
    <mergeCell ref="AB122:AC122"/>
    <mergeCell ref="U123:V123"/>
    <mergeCell ref="V125:W125"/>
    <mergeCell ref="X128:Y128"/>
    <mergeCell ref="Y123:Z123"/>
    <mergeCell ref="U111:V111"/>
    <mergeCell ref="W111:X111"/>
    <mergeCell ref="Z111:AA111"/>
    <mergeCell ref="V113:W113"/>
    <mergeCell ref="X116:Y116"/>
    <mergeCell ref="V119:W119"/>
    <mergeCell ref="Y99:AA99"/>
    <mergeCell ref="V101:W101"/>
    <mergeCell ref="X104:Y104"/>
    <mergeCell ref="V107:W107"/>
    <mergeCell ref="U110:V110"/>
    <mergeCell ref="W110:X110"/>
    <mergeCell ref="Z110:AA110"/>
    <mergeCell ref="U87:V87"/>
    <mergeCell ref="W87:X87"/>
    <mergeCell ref="Z87:AA87"/>
    <mergeCell ref="V89:W89"/>
    <mergeCell ref="X92:Y92"/>
    <mergeCell ref="V95:W95"/>
    <mergeCell ref="AB74:AC74"/>
    <mergeCell ref="V77:W77"/>
    <mergeCell ref="X80:Y80"/>
    <mergeCell ref="V83:W83"/>
    <mergeCell ref="U86:V86"/>
    <mergeCell ref="W86:X86"/>
    <mergeCell ref="Z86:AA86"/>
    <mergeCell ref="X68:Y68"/>
    <mergeCell ref="V71:W71"/>
    <mergeCell ref="U74:V74"/>
    <mergeCell ref="Y74:Z74"/>
    <mergeCell ref="Z62:AA62"/>
    <mergeCell ref="U63:V63"/>
    <mergeCell ref="W63:X63"/>
    <mergeCell ref="Z63:AA63"/>
    <mergeCell ref="V65:W65"/>
    <mergeCell ref="M53:O53"/>
    <mergeCell ref="V53:W53"/>
    <mergeCell ref="X56:Y56"/>
    <mergeCell ref="V59:W59"/>
    <mergeCell ref="M62:O62"/>
    <mergeCell ref="U62:V62"/>
    <mergeCell ref="W62:X62"/>
    <mergeCell ref="AA49:AB49"/>
    <mergeCell ref="AD49:AE49"/>
    <mergeCell ref="U50:V50"/>
    <mergeCell ref="AA50:AB50"/>
    <mergeCell ref="AD50:AE50"/>
    <mergeCell ref="M52:O52"/>
    <mergeCell ref="V40:W40"/>
    <mergeCell ref="M42:O42"/>
    <mergeCell ref="M43:O43"/>
    <mergeCell ref="X43:Y43"/>
    <mergeCell ref="V46:W46"/>
    <mergeCell ref="U49:V49"/>
    <mergeCell ref="U37:V37"/>
    <mergeCell ref="W37:X37"/>
    <mergeCell ref="Z37:AA37"/>
    <mergeCell ref="U38:V38"/>
    <mergeCell ref="W38:X38"/>
    <mergeCell ref="Z38:AA38"/>
    <mergeCell ref="X31:Y31"/>
    <mergeCell ref="M32:O32"/>
    <mergeCell ref="M33:O33"/>
    <mergeCell ref="V34:W34"/>
    <mergeCell ref="Y26:Z26"/>
    <mergeCell ref="M22:O22"/>
    <mergeCell ref="V22:W22"/>
    <mergeCell ref="M23:O23"/>
    <mergeCell ref="U25:V25"/>
    <mergeCell ref="Y25:Z25"/>
    <mergeCell ref="B1:D1"/>
    <mergeCell ref="B3:D3"/>
    <mergeCell ref="E3:G3"/>
    <mergeCell ref="H3:J3"/>
    <mergeCell ref="M3:O3"/>
    <mergeCell ref="Y3:AA3"/>
    <mergeCell ref="M63:O63"/>
    <mergeCell ref="AB25:AC25"/>
    <mergeCell ref="Z13:AA13"/>
    <mergeCell ref="U14:V14"/>
    <mergeCell ref="W14:X14"/>
    <mergeCell ref="Z14:AA14"/>
    <mergeCell ref="V16:W16"/>
    <mergeCell ref="X19:Y19"/>
    <mergeCell ref="M4:O4"/>
    <mergeCell ref="V4:W4"/>
    <mergeCell ref="X7:Y7"/>
    <mergeCell ref="V10:W10"/>
    <mergeCell ref="M12:O12"/>
    <mergeCell ref="M13:O13"/>
    <mergeCell ref="U13:V13"/>
    <mergeCell ref="W13:X13"/>
    <mergeCell ref="U26:V26"/>
    <mergeCell ref="V28:W28"/>
  </mergeCells>
  <conditionalFormatting sqref="V4 V10 V16 V22">
    <cfRule type="expression" dxfId="311" priority="35" stopIfTrue="1">
      <formula>OR(AND(V4&lt;&gt;"Bye",V5="Bye"),W4=$G$5)</formula>
    </cfRule>
    <cfRule type="expression" dxfId="310" priority="36" stopIfTrue="1">
      <formula>W5=$G$5</formula>
    </cfRule>
  </conditionalFormatting>
  <conditionalFormatting sqref="V5 V11 V17">
    <cfRule type="expression" dxfId="309" priority="33" stopIfTrue="1">
      <formula>OR(AND(V5&lt;&gt;"Bye",V4="Bye"),W5=$G$5)</formula>
    </cfRule>
    <cfRule type="expression" dxfId="308" priority="34" stopIfTrue="1">
      <formula>W4=$G$5</formula>
    </cfRule>
  </conditionalFormatting>
  <conditionalFormatting sqref="V28 V34 V40 V46">
    <cfRule type="expression" dxfId="307" priority="31" stopIfTrue="1">
      <formula>OR(AND(V28&lt;&gt;"Bye",V29="Bye"),W28=$G$5)</formula>
    </cfRule>
    <cfRule type="expression" dxfId="306" priority="32" stopIfTrue="1">
      <formula>W29=$G$5</formula>
    </cfRule>
  </conditionalFormatting>
  <conditionalFormatting sqref="V29 V35 V41">
    <cfRule type="expression" dxfId="305" priority="29" stopIfTrue="1">
      <formula>OR(AND(V29&lt;&gt;"Bye",V28="Bye"),W29=$G$5)</formula>
    </cfRule>
    <cfRule type="expression" dxfId="304" priority="30" stopIfTrue="1">
      <formula>W28=$G$5</formula>
    </cfRule>
  </conditionalFormatting>
  <conditionalFormatting sqref="V53 V59 V65">
    <cfRule type="expression" dxfId="303" priority="27" stopIfTrue="1">
      <formula>OR(AND(V53&lt;&gt;"Bye",V54="Bye"),W53=$G$5)</formula>
    </cfRule>
    <cfRule type="expression" dxfId="302" priority="28" stopIfTrue="1">
      <formula>W54=$G$5</formula>
    </cfRule>
  </conditionalFormatting>
  <conditionalFormatting sqref="V54 V60 V66">
    <cfRule type="expression" dxfId="301" priority="25" stopIfTrue="1">
      <formula>OR(AND(V54&lt;&gt;"Bye",V53="Bye"),W54=$G$5)</formula>
    </cfRule>
    <cfRule type="expression" dxfId="300" priority="26" stopIfTrue="1">
      <formula>W53=$G$5</formula>
    </cfRule>
  </conditionalFormatting>
  <conditionalFormatting sqref="V77 V95 V89">
    <cfRule type="expression" dxfId="299" priority="23" stopIfTrue="1">
      <formula>OR(AND(V77&lt;&gt;"Bye",V78="Bye"),W77=$G$5)</formula>
    </cfRule>
    <cfRule type="expression" dxfId="298" priority="24" stopIfTrue="1">
      <formula>W78=$G$5</formula>
    </cfRule>
  </conditionalFormatting>
  <conditionalFormatting sqref="V78 V84 V90">
    <cfRule type="expression" dxfId="297" priority="21" stopIfTrue="1">
      <formula>OR(AND(V78&lt;&gt;"Bye",V77="Bye"),W78=$G$5)</formula>
    </cfRule>
    <cfRule type="expression" dxfId="296" priority="22" stopIfTrue="1">
      <formula>W77=$G$5</formula>
    </cfRule>
  </conditionalFormatting>
  <conditionalFormatting sqref="V101 V107 V113 V119">
    <cfRule type="expression" dxfId="295" priority="19" stopIfTrue="1">
      <formula>OR(AND(V101&lt;&gt;"Bye",V102="Bye"),W101=$G$5)</formula>
    </cfRule>
    <cfRule type="expression" dxfId="294" priority="20" stopIfTrue="1">
      <formula>W102=$G$5</formula>
    </cfRule>
  </conditionalFormatting>
  <conditionalFormatting sqref="V102 V108 V114">
    <cfRule type="expression" dxfId="293" priority="17" stopIfTrue="1">
      <formula>OR(AND(V102&lt;&gt;"Bye",V101="Bye"),W102=$G$5)</formula>
    </cfRule>
    <cfRule type="expression" dxfId="292" priority="18" stopIfTrue="1">
      <formula>W101=$G$5</formula>
    </cfRule>
  </conditionalFormatting>
  <conditionalFormatting sqref="V143 V131 V137">
    <cfRule type="expression" dxfId="291" priority="15" stopIfTrue="1">
      <formula>OR(AND(V131&lt;&gt;"Bye",V132="Bye"),W131=$G$5)</formula>
    </cfRule>
    <cfRule type="expression" dxfId="290" priority="16" stopIfTrue="1">
      <formula>W132=$G$5</formula>
    </cfRule>
  </conditionalFormatting>
  <conditionalFormatting sqref="V126 V132 V138">
    <cfRule type="expression" dxfId="289" priority="13" stopIfTrue="1">
      <formula>OR(AND(V126&lt;&gt;"Bye",V125="Bye"),W126=$G$5)</formula>
    </cfRule>
    <cfRule type="expression" dxfId="288" priority="14" stopIfTrue="1">
      <formula>W125=$G$5</formula>
    </cfRule>
  </conditionalFormatting>
  <conditionalFormatting sqref="V150 V156 V162 V168">
    <cfRule type="expression" dxfId="287" priority="11" stopIfTrue="1">
      <formula>OR(AND(V150&lt;&gt;"Bye",V151="Bye"),W150=$G$5)</formula>
    </cfRule>
    <cfRule type="expression" dxfId="286" priority="12" stopIfTrue="1">
      <formula>W151=$G$5</formula>
    </cfRule>
  </conditionalFormatting>
  <conditionalFormatting sqref="V151 V157 V163">
    <cfRule type="expression" dxfId="285" priority="9" stopIfTrue="1">
      <formula>OR(AND(V151&lt;&gt;"Bye",V150="Bye"),W151=$G$5)</formula>
    </cfRule>
    <cfRule type="expression" dxfId="284" priority="10" stopIfTrue="1">
      <formula>W150=$G$5</formula>
    </cfRule>
  </conditionalFormatting>
  <conditionalFormatting sqref="V174 V180 V186 V192">
    <cfRule type="expression" dxfId="283" priority="7" stopIfTrue="1">
      <formula>OR(AND(V174&lt;&gt;"Bye",V175="Bye"),W174=$G$5)</formula>
    </cfRule>
    <cfRule type="expression" dxfId="282" priority="8" stopIfTrue="1">
      <formula>W175=$G$5</formula>
    </cfRule>
  </conditionalFormatting>
  <conditionalFormatting sqref="V175 V181 V187">
    <cfRule type="expression" dxfId="281" priority="5" stopIfTrue="1">
      <formula>OR(AND(V175&lt;&gt;"Bye",V174="Bye"),W175=$G$5)</formula>
    </cfRule>
    <cfRule type="expression" dxfId="280" priority="6" stopIfTrue="1">
      <formula>W174=$G$5</formula>
    </cfRule>
  </conditionalFormatting>
  <conditionalFormatting sqref="V125">
    <cfRule type="expression" dxfId="279" priority="3" stopIfTrue="1">
      <formula>OR(AND(V125&lt;&gt;"Bye",V126="Bye"),W125=$G$5)</formula>
    </cfRule>
    <cfRule type="expression" dxfId="278" priority="4" stopIfTrue="1">
      <formula>W126=$G$5</formula>
    </cfRule>
  </conditionalFormatting>
  <conditionalFormatting sqref="U134">
    <cfRule type="expression" dxfId="277" priority="1" stopIfTrue="1">
      <formula>OR(AND(U134&lt;&gt;"Bye",U135="Bye"),V134=$G$5)</formula>
    </cfRule>
    <cfRule type="expression" dxfId="276" priority="2" stopIfTrue="1">
      <formula>V135=$G$5</formula>
    </cfRule>
  </conditionalFormatting>
  <pageMargins left="0.70866141732283472" right="0.70866141732283472" top="0.78740157480314965" bottom="0.78740157480314965" header="0.31496062992125984" footer="0.31496062992125984"/>
  <pageSetup paperSize="9" scale="50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192"/>
  <sheetViews>
    <sheetView topLeftCell="C19" workbookViewId="0">
      <selection activeCell="AD50" sqref="AD50:AE50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  <col min="21" max="31" width="9.140625" style="146"/>
  </cols>
  <sheetData>
    <row r="1" spans="1:27" ht="21">
      <c r="A1" s="138"/>
      <c r="B1" s="185" t="s">
        <v>290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U1" s="163"/>
    </row>
    <row r="2" spans="1:27">
      <c r="C2" s="28"/>
      <c r="E2" s="142"/>
      <c r="F2" s="142"/>
      <c r="G2" s="142"/>
      <c r="H2" s="142"/>
      <c r="I2" s="142"/>
      <c r="J2" s="142"/>
      <c r="K2" s="31"/>
      <c r="L2" s="32"/>
      <c r="M2" s="142"/>
      <c r="N2" s="142"/>
      <c r="O2" s="142"/>
      <c r="P2" s="142"/>
      <c r="Q2" s="142"/>
      <c r="R2" s="142"/>
      <c r="S2" s="142"/>
      <c r="U2" s="163"/>
    </row>
    <row r="3" spans="1:27"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31"/>
      <c r="L3" s="33" t="s">
        <v>8</v>
      </c>
      <c r="M3" s="241"/>
      <c r="N3" s="241"/>
      <c r="O3" s="241"/>
      <c r="P3" s="142"/>
      <c r="Q3" s="142"/>
      <c r="R3" s="142"/>
      <c r="S3" s="142"/>
      <c r="U3" s="163"/>
      <c r="Y3" s="182" t="s">
        <v>291</v>
      </c>
      <c r="Z3" s="182"/>
      <c r="AA3" s="182"/>
    </row>
    <row r="4" spans="1:27">
      <c r="A4" s="27" t="s">
        <v>0</v>
      </c>
      <c r="B4" s="5" t="s">
        <v>1</v>
      </c>
      <c r="C4" s="27" t="s">
        <v>3</v>
      </c>
      <c r="D4" s="5" t="s">
        <v>2</v>
      </c>
      <c r="E4" s="143" t="s">
        <v>1</v>
      </c>
      <c r="F4" s="143" t="s">
        <v>5</v>
      </c>
      <c r="G4" s="143" t="s">
        <v>2</v>
      </c>
      <c r="H4" s="143" t="s">
        <v>1</v>
      </c>
      <c r="I4" s="143" t="s">
        <v>5</v>
      </c>
      <c r="J4" s="143" t="s">
        <v>2</v>
      </c>
      <c r="K4" s="31"/>
      <c r="L4" s="143" t="s">
        <v>9</v>
      </c>
      <c r="M4" s="242" t="s">
        <v>10</v>
      </c>
      <c r="N4" s="242"/>
      <c r="O4" s="242"/>
      <c r="P4" s="34" t="s">
        <v>11</v>
      </c>
      <c r="Q4" s="143" t="s">
        <v>12</v>
      </c>
      <c r="R4" s="143" t="s">
        <v>13</v>
      </c>
      <c r="S4" s="143" t="s">
        <v>0</v>
      </c>
      <c r="U4" s="162"/>
      <c r="V4" s="211"/>
      <c r="W4" s="211"/>
      <c r="X4" s="147"/>
      <c r="Y4" s="147"/>
      <c r="Z4" s="153"/>
      <c r="AA4" s="153"/>
    </row>
    <row r="5" spans="1:27">
      <c r="A5" s="28">
        <v>18.100000000000001</v>
      </c>
      <c r="B5" s="5" t="str">
        <f>L5</f>
        <v>Martina Šmídová</v>
      </c>
      <c r="C5" s="27" t="s">
        <v>3</v>
      </c>
      <c r="D5" s="5" t="str">
        <f>L8</f>
        <v>Lucie Černá</v>
      </c>
      <c r="E5" s="143">
        <v>2</v>
      </c>
      <c r="F5" s="143" t="s">
        <v>5</v>
      </c>
      <c r="G5" s="143">
        <v>0</v>
      </c>
      <c r="H5" s="143">
        <v>22</v>
      </c>
      <c r="I5" s="143" t="s">
        <v>5</v>
      </c>
      <c r="J5" s="143">
        <v>8</v>
      </c>
      <c r="K5" s="31"/>
      <c r="L5" s="25" t="s">
        <v>146</v>
      </c>
      <c r="M5" s="143">
        <f>SUM(H5,H8,J10)</f>
        <v>56</v>
      </c>
      <c r="N5" s="142" t="s">
        <v>5</v>
      </c>
      <c r="O5" s="143">
        <f>SUM(J5,J8,H10)</f>
        <v>52</v>
      </c>
      <c r="P5" s="143">
        <f>M5-O5</f>
        <v>4</v>
      </c>
      <c r="Q5" s="143">
        <f>SUM(E5,E8,G10)</f>
        <v>2</v>
      </c>
      <c r="R5" s="143">
        <f>Q5+(P5/100)</f>
        <v>2.04</v>
      </c>
      <c r="S5" s="143">
        <f>RANK(R5,$R$5:$R$8,0)</f>
        <v>3</v>
      </c>
      <c r="U5" s="163"/>
      <c r="V5" s="147" t="s">
        <v>15</v>
      </c>
      <c r="W5" s="149"/>
      <c r="X5" s="147"/>
      <c r="Y5" s="147"/>
      <c r="Z5" s="153"/>
      <c r="AA5" s="153"/>
    </row>
    <row r="6" spans="1:27">
      <c r="A6" s="28">
        <v>18.2</v>
      </c>
      <c r="B6" s="5" t="str">
        <f>L6</f>
        <v>Melánie Pániková</v>
      </c>
      <c r="C6" s="27" t="s">
        <v>3</v>
      </c>
      <c r="D6" s="5" t="str">
        <f>L7</f>
        <v>Adéla Mitrovská</v>
      </c>
      <c r="E6" s="143">
        <v>2</v>
      </c>
      <c r="F6" s="143" t="s">
        <v>5</v>
      </c>
      <c r="G6" s="143">
        <v>0</v>
      </c>
      <c r="H6" s="143">
        <v>22</v>
      </c>
      <c r="I6" s="143" t="s">
        <v>5</v>
      </c>
      <c r="J6" s="143">
        <v>9</v>
      </c>
      <c r="K6" s="31"/>
      <c r="L6" s="67" t="s">
        <v>166</v>
      </c>
      <c r="M6" s="143">
        <f>SUM(H6,J8,H9)</f>
        <v>66</v>
      </c>
      <c r="N6" s="143" t="s">
        <v>5</v>
      </c>
      <c r="O6" s="143">
        <f>SUM(J6,H8,J9)</f>
        <v>33</v>
      </c>
      <c r="P6" s="143">
        <f t="shared" ref="P6:P8" si="0">M6-O6</f>
        <v>33</v>
      </c>
      <c r="Q6" s="143">
        <f>SUM(E6,G8,E9)</f>
        <v>6</v>
      </c>
      <c r="R6" s="143">
        <f t="shared" ref="R6:R8" si="1">Q6+(P6/100)</f>
        <v>6.33</v>
      </c>
      <c r="S6" s="143">
        <f t="shared" ref="S6:S8" si="2">RANK(R6,$R$5:$R$8,0)</f>
        <v>1</v>
      </c>
      <c r="U6" s="163"/>
      <c r="V6" s="147"/>
      <c r="W6" s="150"/>
      <c r="X6" s="147"/>
      <c r="Y6" s="147"/>
      <c r="Z6" s="153"/>
      <c r="AA6" s="153"/>
    </row>
    <row r="7" spans="1:27">
      <c r="A7" s="28">
        <v>75</v>
      </c>
      <c r="B7" s="5" t="str">
        <f>L8</f>
        <v>Lucie Černá</v>
      </c>
      <c r="C7" s="27" t="s">
        <v>3</v>
      </c>
      <c r="D7" s="5" t="str">
        <f>L7</f>
        <v>Adéla Mitrovská</v>
      </c>
      <c r="E7" s="143">
        <v>1</v>
      </c>
      <c r="F7" s="143" t="s">
        <v>5</v>
      </c>
      <c r="G7" s="143">
        <v>1</v>
      </c>
      <c r="H7" s="143">
        <v>21</v>
      </c>
      <c r="I7" s="143" t="s">
        <v>5</v>
      </c>
      <c r="J7" s="143">
        <v>18</v>
      </c>
      <c r="K7" s="31"/>
      <c r="L7" s="60" t="s">
        <v>296</v>
      </c>
      <c r="M7" s="143">
        <f>SUM(J6,J7,H10)</f>
        <v>49</v>
      </c>
      <c r="N7" s="143" t="s">
        <v>5</v>
      </c>
      <c r="O7" s="143">
        <f>SUM(H6,H7,J10)</f>
        <v>62</v>
      </c>
      <c r="P7" s="143">
        <f t="shared" si="0"/>
        <v>-13</v>
      </c>
      <c r="Q7" s="143">
        <f>SUM(G6,G7,E10)</f>
        <v>3</v>
      </c>
      <c r="R7" s="143">
        <f t="shared" si="1"/>
        <v>2.87</v>
      </c>
      <c r="S7" s="143">
        <f t="shared" si="2"/>
        <v>2</v>
      </c>
      <c r="U7" s="163"/>
      <c r="V7" s="147"/>
      <c r="W7" s="163" t="s">
        <v>16</v>
      </c>
      <c r="X7" s="214" t="s">
        <v>166</v>
      </c>
      <c r="Y7" s="211"/>
      <c r="Z7" s="153"/>
      <c r="AA7" s="153"/>
    </row>
    <row r="8" spans="1:27">
      <c r="A8" s="28">
        <v>76</v>
      </c>
      <c r="B8" s="5" t="str">
        <f>L5</f>
        <v>Martina Šmídová</v>
      </c>
      <c r="C8" s="27" t="s">
        <v>3</v>
      </c>
      <c r="D8" s="5" t="str">
        <f>L6</f>
        <v>Melánie Pániková</v>
      </c>
      <c r="E8" s="143">
        <v>0</v>
      </c>
      <c r="F8" s="143" t="s">
        <v>5</v>
      </c>
      <c r="G8" s="143">
        <v>2</v>
      </c>
      <c r="H8" s="143">
        <v>15</v>
      </c>
      <c r="I8" s="143" t="s">
        <v>5</v>
      </c>
      <c r="J8" s="143">
        <v>22</v>
      </c>
      <c r="K8" s="31"/>
      <c r="L8" s="60" t="s">
        <v>297</v>
      </c>
      <c r="M8" s="143">
        <f>SUM(J5,H7,J9)</f>
        <v>38</v>
      </c>
      <c r="N8" s="143" t="s">
        <v>5</v>
      </c>
      <c r="O8" s="143">
        <f>SUM(H5,J7,H9)</f>
        <v>62</v>
      </c>
      <c r="P8" s="143">
        <f t="shared" si="0"/>
        <v>-24</v>
      </c>
      <c r="Q8" s="143">
        <f>SUM(G5,E7,G9)</f>
        <v>1</v>
      </c>
      <c r="R8" s="143">
        <f t="shared" si="1"/>
        <v>0.76</v>
      </c>
      <c r="S8" s="143">
        <f t="shared" si="2"/>
        <v>4</v>
      </c>
      <c r="U8" s="163"/>
      <c r="V8" s="147"/>
      <c r="W8" s="150"/>
      <c r="X8" s="148"/>
      <c r="Y8" s="149"/>
      <c r="Z8" s="153"/>
      <c r="AA8" s="153"/>
    </row>
    <row r="9" spans="1:27">
      <c r="A9" s="28">
        <v>138</v>
      </c>
      <c r="B9" s="5" t="str">
        <f>L6</f>
        <v>Melánie Pániková</v>
      </c>
      <c r="C9" s="27" t="s">
        <v>3</v>
      </c>
      <c r="D9" s="5" t="str">
        <f>L8</f>
        <v>Lucie Černá</v>
      </c>
      <c r="E9" s="143">
        <v>2</v>
      </c>
      <c r="F9" s="143" t="s">
        <v>5</v>
      </c>
      <c r="G9" s="143">
        <v>0</v>
      </c>
      <c r="H9" s="143">
        <v>22</v>
      </c>
      <c r="I9" s="143" t="s">
        <v>5</v>
      </c>
      <c r="J9" s="143">
        <v>9</v>
      </c>
      <c r="K9" s="31"/>
      <c r="L9" s="32"/>
      <c r="M9" s="35">
        <f>SUM(M5:M8)</f>
        <v>209</v>
      </c>
      <c r="N9" s="36">
        <f>M9-O9</f>
        <v>0</v>
      </c>
      <c r="O9" s="35">
        <f>SUM(O5:O8)</f>
        <v>209</v>
      </c>
      <c r="P9" s="142"/>
      <c r="Q9" s="142"/>
      <c r="R9" s="142"/>
      <c r="S9" s="142"/>
      <c r="U9" s="163"/>
      <c r="V9" s="147"/>
      <c r="W9" s="150"/>
      <c r="X9" s="147"/>
      <c r="Y9" s="150"/>
      <c r="Z9" s="153"/>
      <c r="AA9" s="153"/>
    </row>
    <row r="10" spans="1:27">
      <c r="A10" s="28">
        <v>139</v>
      </c>
      <c r="B10" s="5" t="str">
        <f>L7</f>
        <v>Adéla Mitrovská</v>
      </c>
      <c r="C10" s="27" t="s">
        <v>3</v>
      </c>
      <c r="D10" s="5" t="str">
        <f>L5</f>
        <v>Martina Šmídová</v>
      </c>
      <c r="E10" s="143">
        <v>2</v>
      </c>
      <c r="F10" s="143" t="s">
        <v>5</v>
      </c>
      <c r="G10" s="143">
        <v>0</v>
      </c>
      <c r="H10" s="143">
        <v>22</v>
      </c>
      <c r="I10" s="143" t="s">
        <v>5</v>
      </c>
      <c r="J10" s="143">
        <v>19</v>
      </c>
      <c r="K10" s="31"/>
      <c r="L10" s="32"/>
      <c r="M10" s="142"/>
      <c r="N10" s="142"/>
      <c r="O10" s="142"/>
      <c r="P10" s="142"/>
      <c r="Q10" s="142"/>
      <c r="R10" s="142"/>
      <c r="S10" s="142"/>
      <c r="U10" s="163"/>
      <c r="V10" s="211"/>
      <c r="W10" s="212"/>
      <c r="X10" s="147"/>
      <c r="Y10" s="150"/>
      <c r="Z10" s="153"/>
      <c r="AA10" s="153"/>
    </row>
    <row r="11" spans="1:27">
      <c r="B11" s="5"/>
      <c r="C11" s="27"/>
      <c r="D11" s="5"/>
      <c r="E11" s="143"/>
      <c r="F11" s="143"/>
      <c r="G11" s="143"/>
      <c r="H11" s="143"/>
      <c r="I11" s="143"/>
      <c r="J11" s="143"/>
      <c r="K11" s="31"/>
      <c r="L11" s="32"/>
      <c r="M11" s="142"/>
      <c r="N11" s="142"/>
      <c r="O11" s="142"/>
      <c r="P11" s="142"/>
      <c r="Q11" s="142"/>
      <c r="R11" s="142"/>
      <c r="S11" s="142"/>
      <c r="U11" s="163"/>
      <c r="V11" s="147"/>
      <c r="W11" s="152"/>
      <c r="X11" s="151"/>
      <c r="Y11" s="150"/>
      <c r="Z11" s="153"/>
      <c r="AA11" s="153"/>
    </row>
    <row r="12" spans="1:27">
      <c r="B12" s="5"/>
      <c r="C12" s="27"/>
      <c r="D12" s="5"/>
      <c r="E12" s="143"/>
      <c r="F12" s="143"/>
      <c r="G12" s="143"/>
      <c r="H12" s="143"/>
      <c r="I12" s="143"/>
      <c r="J12" s="143"/>
      <c r="K12" s="31"/>
      <c r="L12" s="33" t="s">
        <v>14</v>
      </c>
      <c r="M12" s="241"/>
      <c r="N12" s="241"/>
      <c r="O12" s="241"/>
      <c r="P12" s="142"/>
      <c r="Q12" s="142"/>
      <c r="R12" s="142"/>
      <c r="S12" s="142"/>
      <c r="U12" s="163"/>
      <c r="V12" s="147"/>
      <c r="W12" s="151"/>
      <c r="X12" s="151"/>
      <c r="Y12" s="150"/>
      <c r="Z12" s="153"/>
      <c r="AA12" s="153"/>
    </row>
    <row r="13" spans="1:27">
      <c r="B13" s="5"/>
      <c r="C13" s="27"/>
      <c r="D13" s="5"/>
      <c r="E13" s="143"/>
      <c r="F13" s="143"/>
      <c r="G13" s="143"/>
      <c r="H13" s="143"/>
      <c r="I13" s="143"/>
      <c r="J13" s="143"/>
      <c r="K13" s="31"/>
      <c r="L13" s="143" t="s">
        <v>9</v>
      </c>
      <c r="M13" s="242" t="s">
        <v>10</v>
      </c>
      <c r="N13" s="242"/>
      <c r="O13" s="242"/>
      <c r="P13" s="34" t="s">
        <v>11</v>
      </c>
      <c r="Q13" s="143" t="s">
        <v>12</v>
      </c>
      <c r="R13" s="143" t="s">
        <v>13</v>
      </c>
      <c r="S13" s="143" t="s">
        <v>0</v>
      </c>
      <c r="U13" s="213"/>
      <c r="V13" s="213"/>
      <c r="W13" s="215"/>
      <c r="X13" s="215"/>
      <c r="Y13" s="151"/>
      <c r="Z13" s="208" t="str">
        <f>X7</f>
        <v>Melánie Pániková</v>
      </c>
      <c r="AA13" s="218"/>
    </row>
    <row r="14" spans="1:27">
      <c r="A14" s="28">
        <v>19.100000000000001</v>
      </c>
      <c r="B14" s="5" t="str">
        <f>L14</f>
        <v>Patricie Klailová</v>
      </c>
      <c r="C14" s="27" t="s">
        <v>3</v>
      </c>
      <c r="D14" s="5" t="str">
        <f>L17</f>
        <v>Lucie Bláhová</v>
      </c>
      <c r="E14" s="143">
        <v>2</v>
      </c>
      <c r="F14" s="143" t="s">
        <v>5</v>
      </c>
      <c r="G14" s="143">
        <v>0</v>
      </c>
      <c r="H14" s="143">
        <v>22</v>
      </c>
      <c r="I14" s="143" t="s">
        <v>5</v>
      </c>
      <c r="J14" s="143">
        <v>2</v>
      </c>
      <c r="K14" s="31"/>
      <c r="L14" s="60" t="s">
        <v>147</v>
      </c>
      <c r="M14" s="143">
        <f>SUM(H14,H17,J19)</f>
        <v>58</v>
      </c>
      <c r="N14" s="142" t="s">
        <v>5</v>
      </c>
      <c r="O14" s="143">
        <f>SUM(J14,J17,H19)</f>
        <v>25</v>
      </c>
      <c r="P14" s="143">
        <f>M14-O14</f>
        <v>33</v>
      </c>
      <c r="Q14" s="143">
        <f>SUM(E14,E17,G19)</f>
        <v>5</v>
      </c>
      <c r="R14" s="143">
        <f>Q14+(P14/100)</f>
        <v>5.33</v>
      </c>
      <c r="S14" s="143">
        <f>RANK(R14,$R$14:$R$17,0)</f>
        <v>1</v>
      </c>
      <c r="U14" s="213"/>
      <c r="V14" s="213"/>
      <c r="W14" s="210"/>
      <c r="X14" s="210"/>
      <c r="Y14" s="150"/>
      <c r="Z14" s="192"/>
      <c r="AA14" s="193"/>
    </row>
    <row r="15" spans="1:27">
      <c r="A15" s="28">
        <v>19.2</v>
      </c>
      <c r="B15" s="5" t="str">
        <f>L15</f>
        <v>Eva Horová</v>
      </c>
      <c r="C15" s="27" t="s">
        <v>3</v>
      </c>
      <c r="D15" s="5" t="str">
        <f>L16</f>
        <v>Michaela Smělá</v>
      </c>
      <c r="E15" s="143">
        <v>2</v>
      </c>
      <c r="F15" s="143" t="s">
        <v>5</v>
      </c>
      <c r="G15" s="143">
        <v>0</v>
      </c>
      <c r="H15" s="143">
        <v>22</v>
      </c>
      <c r="I15" s="143" t="s">
        <v>5</v>
      </c>
      <c r="J15" s="143">
        <v>9</v>
      </c>
      <c r="K15" s="31"/>
      <c r="L15" s="68" t="s">
        <v>295</v>
      </c>
      <c r="M15" s="143">
        <f>SUM(H15,J17,H18)</f>
        <v>62</v>
      </c>
      <c r="N15" s="143" t="s">
        <v>5</v>
      </c>
      <c r="O15" s="143">
        <f>SUM(J15,H17,J18)</f>
        <v>33</v>
      </c>
      <c r="P15" s="143">
        <f t="shared" ref="P15:P17" si="3">M15-O15</f>
        <v>29</v>
      </c>
      <c r="Q15" s="143">
        <f>SUM(E15,G17,E18)</f>
        <v>5</v>
      </c>
      <c r="R15" s="143">
        <f t="shared" ref="R15:R17" si="4">Q15+(P15/100)</f>
        <v>5.29</v>
      </c>
      <c r="S15" s="143">
        <f t="shared" ref="S15:S17" si="5">RANK(R15,$R$14:$R$17,0)</f>
        <v>2</v>
      </c>
      <c r="U15" s="163"/>
      <c r="V15" s="147"/>
      <c r="W15" s="147"/>
      <c r="X15" s="147"/>
      <c r="Y15" s="150"/>
      <c r="Z15" s="155"/>
      <c r="AA15" s="156"/>
    </row>
    <row r="16" spans="1:27">
      <c r="A16" s="28">
        <v>77</v>
      </c>
      <c r="B16" s="5" t="str">
        <f>L17</f>
        <v>Lucie Bláhová</v>
      </c>
      <c r="C16" s="27" t="s">
        <v>3</v>
      </c>
      <c r="D16" s="5" t="str">
        <f>L16</f>
        <v>Michaela Smělá</v>
      </c>
      <c r="E16" s="143">
        <v>2</v>
      </c>
      <c r="F16" s="143" t="s">
        <v>5</v>
      </c>
      <c r="G16" s="143">
        <v>0</v>
      </c>
      <c r="H16" s="143">
        <v>22</v>
      </c>
      <c r="I16" s="143" t="s">
        <v>5</v>
      </c>
      <c r="J16" s="143">
        <v>9</v>
      </c>
      <c r="K16" s="31"/>
      <c r="L16" s="60" t="s">
        <v>162</v>
      </c>
      <c r="M16" s="143">
        <f>SUM(J15,J16,H19)</f>
        <v>23</v>
      </c>
      <c r="N16" s="143" t="s">
        <v>5</v>
      </c>
      <c r="O16" s="143">
        <f>SUM(H15,H16,J19)</f>
        <v>66</v>
      </c>
      <c r="P16" s="143">
        <f t="shared" si="3"/>
        <v>-43</v>
      </c>
      <c r="Q16" s="143">
        <f>SUM(G15,G16,E19)</f>
        <v>0</v>
      </c>
      <c r="R16" s="143">
        <f t="shared" si="4"/>
        <v>-0.43</v>
      </c>
      <c r="S16" s="143">
        <f t="shared" si="5"/>
        <v>4</v>
      </c>
      <c r="U16" s="163" t="s">
        <v>17</v>
      </c>
      <c r="V16" s="211" t="s">
        <v>295</v>
      </c>
      <c r="W16" s="211"/>
      <c r="X16" s="147"/>
      <c r="Y16" s="150"/>
      <c r="Z16" s="155"/>
      <c r="AA16" s="156"/>
    </row>
    <row r="17" spans="1:29">
      <c r="A17" s="28">
        <v>78</v>
      </c>
      <c r="B17" s="5" t="str">
        <f>L14</f>
        <v>Patricie Klailová</v>
      </c>
      <c r="C17" s="27" t="s">
        <v>3</v>
      </c>
      <c r="D17" s="5" t="str">
        <f>L15</f>
        <v>Eva Horová</v>
      </c>
      <c r="E17" s="143">
        <v>1</v>
      </c>
      <c r="F17" s="143" t="s">
        <v>5</v>
      </c>
      <c r="G17" s="143">
        <v>1</v>
      </c>
      <c r="H17" s="143">
        <v>14</v>
      </c>
      <c r="I17" s="143" t="s">
        <v>5</v>
      </c>
      <c r="J17" s="143">
        <v>18</v>
      </c>
      <c r="K17" s="31"/>
      <c r="L17" s="67" t="s">
        <v>298</v>
      </c>
      <c r="M17" s="143">
        <f>SUM(J14,H16,J18)</f>
        <v>34</v>
      </c>
      <c r="N17" s="143" t="s">
        <v>5</v>
      </c>
      <c r="O17" s="143">
        <f>SUM(H14,J16,H18)</f>
        <v>53</v>
      </c>
      <c r="P17" s="143">
        <f t="shared" si="3"/>
        <v>-19</v>
      </c>
      <c r="Q17" s="143">
        <f>SUM(G14,E16,G18)</f>
        <v>2</v>
      </c>
      <c r="R17" s="143">
        <f t="shared" si="4"/>
        <v>1.81</v>
      </c>
      <c r="S17" s="143">
        <f t="shared" si="5"/>
        <v>3</v>
      </c>
      <c r="U17" s="163"/>
      <c r="V17" s="147"/>
      <c r="W17" s="149"/>
      <c r="X17" s="147"/>
      <c r="Y17" s="150"/>
      <c r="Z17" s="155"/>
      <c r="AA17" s="156"/>
    </row>
    <row r="18" spans="1:29">
      <c r="A18" s="28">
        <v>140</v>
      </c>
      <c r="B18" s="5" t="str">
        <f>L15</f>
        <v>Eva Horová</v>
      </c>
      <c r="C18" s="27" t="s">
        <v>3</v>
      </c>
      <c r="D18" s="5" t="str">
        <f>L17</f>
        <v>Lucie Bláhová</v>
      </c>
      <c r="E18" s="143">
        <v>2</v>
      </c>
      <c r="F18" s="143" t="s">
        <v>5</v>
      </c>
      <c r="G18" s="143">
        <v>0</v>
      </c>
      <c r="H18" s="143">
        <v>22</v>
      </c>
      <c r="I18" s="143" t="s">
        <v>5</v>
      </c>
      <c r="J18" s="143">
        <v>10</v>
      </c>
      <c r="K18" s="31"/>
      <c r="L18" s="32"/>
      <c r="M18" s="35">
        <f>SUM(M14:M17)</f>
        <v>177</v>
      </c>
      <c r="N18" s="36">
        <f>M18-O18</f>
        <v>0</v>
      </c>
      <c r="O18" s="35">
        <f>SUM(O14:O17)</f>
        <v>177</v>
      </c>
      <c r="P18" s="142"/>
      <c r="Q18" s="142"/>
      <c r="R18" s="142"/>
      <c r="S18" s="142"/>
      <c r="U18" s="163"/>
      <c r="V18" s="147"/>
      <c r="W18" s="150"/>
      <c r="X18" s="147"/>
      <c r="Y18" s="150"/>
      <c r="Z18" s="155"/>
      <c r="AA18" s="156"/>
    </row>
    <row r="19" spans="1:29">
      <c r="A19" s="28">
        <v>141</v>
      </c>
      <c r="B19" s="5" t="str">
        <f>L16</f>
        <v>Michaela Smělá</v>
      </c>
      <c r="C19" s="27" t="s">
        <v>3</v>
      </c>
      <c r="D19" s="5" t="str">
        <f>L14</f>
        <v>Patricie Klailová</v>
      </c>
      <c r="E19" s="143">
        <v>0</v>
      </c>
      <c r="F19" s="143" t="s">
        <v>5</v>
      </c>
      <c r="G19" s="143">
        <v>2</v>
      </c>
      <c r="H19" s="143">
        <v>5</v>
      </c>
      <c r="I19" s="143" t="s">
        <v>5</v>
      </c>
      <c r="J19" s="143">
        <v>22</v>
      </c>
      <c r="K19" s="31"/>
      <c r="L19" s="32"/>
      <c r="M19" s="142"/>
      <c r="N19" s="142"/>
      <c r="O19" s="142"/>
      <c r="P19" s="142"/>
      <c r="Q19" s="142"/>
      <c r="R19" s="142"/>
      <c r="S19" s="142"/>
      <c r="U19" s="163"/>
      <c r="V19" s="147"/>
      <c r="W19" s="150"/>
      <c r="X19" s="208" t="str">
        <f>V16</f>
        <v>Eva Horová</v>
      </c>
      <c r="Y19" s="209"/>
      <c r="Z19" s="155"/>
      <c r="AA19" s="156"/>
    </row>
    <row r="20" spans="1:29">
      <c r="B20" s="5"/>
      <c r="C20" s="27"/>
      <c r="D20" s="5"/>
      <c r="E20" s="143"/>
      <c r="F20" s="143"/>
      <c r="G20" s="143"/>
      <c r="H20" s="143"/>
      <c r="I20" s="143"/>
      <c r="J20" s="143"/>
      <c r="K20" s="31"/>
      <c r="L20" s="32"/>
      <c r="M20" s="142"/>
      <c r="N20" s="142"/>
      <c r="O20" s="142"/>
      <c r="P20" s="142"/>
      <c r="Q20" s="142"/>
      <c r="R20" s="142"/>
      <c r="S20" s="142"/>
      <c r="U20" s="163"/>
      <c r="V20" s="147"/>
      <c r="W20" s="150"/>
      <c r="X20" s="148"/>
      <c r="Y20" s="152"/>
      <c r="Z20" s="155"/>
      <c r="AA20" s="156"/>
    </row>
    <row r="21" spans="1:29">
      <c r="B21" s="5"/>
      <c r="C21" s="27"/>
      <c r="D21" s="5"/>
      <c r="E21" s="143"/>
      <c r="F21" s="143"/>
      <c r="G21" s="143"/>
      <c r="H21" s="143"/>
      <c r="I21" s="143"/>
      <c r="J21" s="143"/>
      <c r="K21" s="31"/>
      <c r="L21" s="32"/>
      <c r="M21" s="142"/>
      <c r="N21" s="142"/>
      <c r="O21" s="142"/>
      <c r="P21" s="142"/>
      <c r="Q21" s="142"/>
      <c r="R21" s="142"/>
      <c r="S21" s="142"/>
      <c r="U21" s="163"/>
      <c r="V21" s="147"/>
      <c r="W21" s="150"/>
      <c r="X21" s="147"/>
      <c r="Y21" s="151"/>
      <c r="Z21" s="155"/>
      <c r="AA21" s="156"/>
    </row>
    <row r="22" spans="1:29">
      <c r="B22" s="5"/>
      <c r="C22" s="27"/>
      <c r="D22" s="5"/>
      <c r="E22" s="143"/>
      <c r="F22" s="143"/>
      <c r="G22" s="143"/>
      <c r="H22" s="143"/>
      <c r="I22" s="143"/>
      <c r="J22" s="143"/>
      <c r="K22" s="31"/>
      <c r="L22" s="33" t="s">
        <v>25</v>
      </c>
      <c r="M22" s="241"/>
      <c r="N22" s="241"/>
      <c r="O22" s="241"/>
      <c r="P22" s="142"/>
      <c r="Q22" s="142"/>
      <c r="R22" s="142"/>
      <c r="S22" s="142"/>
      <c r="U22" s="163" t="s">
        <v>30</v>
      </c>
      <c r="V22" s="211" t="s">
        <v>159</v>
      </c>
      <c r="W22" s="212"/>
      <c r="X22" s="147"/>
      <c r="Y22" s="147"/>
      <c r="Z22" s="155"/>
      <c r="AA22" s="156"/>
    </row>
    <row r="23" spans="1:29">
      <c r="B23" s="5"/>
      <c r="C23" s="27"/>
      <c r="D23" s="5"/>
      <c r="E23" s="143"/>
      <c r="F23" s="143"/>
      <c r="G23" s="143"/>
      <c r="H23" s="143"/>
      <c r="I23" s="143"/>
      <c r="J23" s="143"/>
      <c r="K23" s="31"/>
      <c r="L23" s="143" t="s">
        <v>9</v>
      </c>
      <c r="M23" s="242" t="s">
        <v>10</v>
      </c>
      <c r="N23" s="242"/>
      <c r="O23" s="242"/>
      <c r="P23" s="34" t="s">
        <v>11</v>
      </c>
      <c r="Q23" s="143" t="s">
        <v>12</v>
      </c>
      <c r="R23" s="143" t="s">
        <v>13</v>
      </c>
      <c r="S23" s="143" t="s">
        <v>0</v>
      </c>
      <c r="U23" s="163"/>
      <c r="Z23" s="157"/>
      <c r="AA23" s="158"/>
    </row>
    <row r="24" spans="1:29">
      <c r="A24" s="28">
        <v>20.100000000000001</v>
      </c>
      <c r="B24" s="5" t="str">
        <f>L24</f>
        <v>Klára Petrušková</v>
      </c>
      <c r="C24" s="27" t="s">
        <v>3</v>
      </c>
      <c r="D24" s="5" t="str">
        <f>L27</f>
        <v>Anna Kynclová</v>
      </c>
      <c r="E24" s="143">
        <v>2</v>
      </c>
      <c r="F24" s="143" t="s">
        <v>5</v>
      </c>
      <c r="G24" s="143">
        <v>0</v>
      </c>
      <c r="H24" s="143">
        <v>22</v>
      </c>
      <c r="I24" s="143" t="s">
        <v>5</v>
      </c>
      <c r="J24" s="143">
        <v>7</v>
      </c>
      <c r="K24" s="31"/>
      <c r="L24" s="180" t="s">
        <v>150</v>
      </c>
      <c r="M24" s="143">
        <f>SUM(H24,H27,J29)</f>
        <v>62</v>
      </c>
      <c r="N24" s="142" t="s">
        <v>5</v>
      </c>
      <c r="O24" s="143">
        <f>SUM(J24,J27,H29)</f>
        <v>33</v>
      </c>
      <c r="P24" s="143">
        <f>M24-O24</f>
        <v>29</v>
      </c>
      <c r="Q24" s="143">
        <f>SUM(E24,E27,G29)</f>
        <v>5</v>
      </c>
      <c r="R24" s="143">
        <f>Q24+(P24/100)</f>
        <v>5.29</v>
      </c>
      <c r="S24" s="143">
        <f>RANK(R24,$R$24:$R$27,0)</f>
        <v>1</v>
      </c>
      <c r="U24" s="163"/>
      <c r="Z24" s="157"/>
      <c r="AA24" s="158"/>
    </row>
    <row r="25" spans="1:29">
      <c r="A25" s="28">
        <v>20.2</v>
      </c>
      <c r="B25" s="5" t="str">
        <f>L25</f>
        <v>Zuzana Mervartová</v>
      </c>
      <c r="C25" s="27" t="s">
        <v>3</v>
      </c>
      <c r="D25" s="5" t="str">
        <f>L26</f>
        <v>Anna Grusmanová</v>
      </c>
      <c r="E25" s="143">
        <v>1</v>
      </c>
      <c r="F25" s="143" t="s">
        <v>5</v>
      </c>
      <c r="G25" s="143">
        <v>1</v>
      </c>
      <c r="H25" s="143">
        <v>17</v>
      </c>
      <c r="I25" s="143" t="s">
        <v>5</v>
      </c>
      <c r="J25" s="143">
        <v>12</v>
      </c>
      <c r="K25" s="31"/>
      <c r="L25" s="23" t="s">
        <v>159</v>
      </c>
      <c r="M25" s="143">
        <f>SUM(H25,J27,H28)</f>
        <v>55</v>
      </c>
      <c r="N25" s="143" t="s">
        <v>5</v>
      </c>
      <c r="O25" s="143">
        <f>SUM(J25,H27,J28)</f>
        <v>38</v>
      </c>
      <c r="P25" s="143">
        <f t="shared" ref="P25:P27" si="6">M25-O25</f>
        <v>17</v>
      </c>
      <c r="Q25" s="143">
        <f>SUM(E25,G27,E28)</f>
        <v>4</v>
      </c>
      <c r="R25" s="143">
        <f t="shared" ref="R25:R27" si="7">Q25+(P25/100)</f>
        <v>4.17</v>
      </c>
      <c r="S25" s="143">
        <f t="shared" ref="S25:S27" si="8">RANK(R25,$R$24:$R$27,0)</f>
        <v>2</v>
      </c>
      <c r="U25" s="190" t="str">
        <f>V22</f>
        <v>Zuzana Mervartová</v>
      </c>
      <c r="V25" s="190"/>
      <c r="Y25" s="190" t="str">
        <f>X19</f>
        <v>Eva Horová</v>
      </c>
      <c r="Z25" s="190"/>
      <c r="AA25" s="158"/>
      <c r="AB25" s="189" t="str">
        <f>Z13</f>
        <v>Melánie Pániková</v>
      </c>
      <c r="AC25" s="190"/>
    </row>
    <row r="26" spans="1:29">
      <c r="A26" s="28">
        <v>79</v>
      </c>
      <c r="B26" s="5" t="str">
        <f>L27</f>
        <v>Anna Kynclová</v>
      </c>
      <c r="C26" s="27" t="s">
        <v>3</v>
      </c>
      <c r="D26" s="5" t="str">
        <f>L26</f>
        <v>Anna Grusmanová</v>
      </c>
      <c r="E26" s="143">
        <v>1</v>
      </c>
      <c r="F26" s="143" t="s">
        <v>5</v>
      </c>
      <c r="G26" s="143">
        <v>1</v>
      </c>
      <c r="H26" s="143">
        <v>16</v>
      </c>
      <c r="I26" s="143" t="s">
        <v>5</v>
      </c>
      <c r="J26" s="143">
        <v>21</v>
      </c>
      <c r="K26" s="31"/>
      <c r="L26" s="74" t="s">
        <v>164</v>
      </c>
      <c r="M26" s="143">
        <f>SUM(J25,J26,H29)</f>
        <v>43</v>
      </c>
      <c r="N26" s="143" t="s">
        <v>5</v>
      </c>
      <c r="O26" s="143">
        <f>SUM(H25,H26,J29)</f>
        <v>55</v>
      </c>
      <c r="P26" s="143">
        <f t="shared" si="6"/>
        <v>-12</v>
      </c>
      <c r="Q26" s="143">
        <f>SUM(G25,G26,E29)</f>
        <v>2</v>
      </c>
      <c r="R26" s="143">
        <f t="shared" si="7"/>
        <v>1.88</v>
      </c>
      <c r="S26" s="143">
        <f t="shared" si="8"/>
        <v>3</v>
      </c>
      <c r="U26" s="184" t="s">
        <v>305</v>
      </c>
      <c r="V26" s="184"/>
      <c r="Y26" s="184" t="s">
        <v>215</v>
      </c>
      <c r="Z26" s="184"/>
      <c r="AA26" s="158"/>
      <c r="AC26" s="159"/>
    </row>
    <row r="27" spans="1:29">
      <c r="A27" s="28">
        <v>80</v>
      </c>
      <c r="B27" s="5" t="str">
        <f>L24</f>
        <v>Klára Petrušková</v>
      </c>
      <c r="C27" s="27" t="s">
        <v>3</v>
      </c>
      <c r="D27" s="5" t="str">
        <f>L25</f>
        <v>Zuzana Mervartová</v>
      </c>
      <c r="E27" s="143">
        <v>1</v>
      </c>
      <c r="F27" s="143" t="s">
        <v>5</v>
      </c>
      <c r="G27" s="143">
        <v>1</v>
      </c>
      <c r="H27" s="143">
        <v>18</v>
      </c>
      <c r="I27" s="143" t="s">
        <v>5</v>
      </c>
      <c r="J27" s="143">
        <v>16</v>
      </c>
      <c r="K27" s="31"/>
      <c r="L27" s="60" t="s">
        <v>299</v>
      </c>
      <c r="M27" s="143">
        <f>SUM(J24,H26,J28)</f>
        <v>31</v>
      </c>
      <c r="N27" s="143" t="s">
        <v>5</v>
      </c>
      <c r="O27" s="143">
        <f>SUM(H24,J26,H28)</f>
        <v>65</v>
      </c>
      <c r="P27" s="143">
        <f t="shared" si="6"/>
        <v>-34</v>
      </c>
      <c r="Q27" s="143">
        <f>SUM(G24,E26,G28)</f>
        <v>1</v>
      </c>
      <c r="R27" s="143">
        <f t="shared" si="7"/>
        <v>0.65999999999999992</v>
      </c>
      <c r="S27" s="143">
        <f t="shared" si="8"/>
        <v>4</v>
      </c>
      <c r="U27" s="163"/>
      <c r="Z27" s="157"/>
      <c r="AA27" s="158"/>
      <c r="AC27" s="158"/>
    </row>
    <row r="28" spans="1:29">
      <c r="A28" s="28">
        <v>142</v>
      </c>
      <c r="B28" s="5" t="str">
        <f>L25</f>
        <v>Zuzana Mervartová</v>
      </c>
      <c r="C28" s="27" t="s">
        <v>3</v>
      </c>
      <c r="D28" s="5" t="str">
        <f>L27</f>
        <v>Anna Kynclová</v>
      </c>
      <c r="E28" s="143">
        <v>2</v>
      </c>
      <c r="F28" s="143" t="s">
        <v>5</v>
      </c>
      <c r="G28" s="143">
        <v>0</v>
      </c>
      <c r="H28" s="143">
        <v>22</v>
      </c>
      <c r="I28" s="143" t="s">
        <v>5</v>
      </c>
      <c r="J28" s="143">
        <v>8</v>
      </c>
      <c r="K28" s="31"/>
      <c r="L28" s="32"/>
      <c r="M28" s="35">
        <f>SUM(M24:M27)</f>
        <v>191</v>
      </c>
      <c r="N28" s="36">
        <f>M28-O28</f>
        <v>0</v>
      </c>
      <c r="O28" s="35">
        <f>SUM(O24:O27)</f>
        <v>191</v>
      </c>
      <c r="P28" s="142"/>
      <c r="Q28" s="142"/>
      <c r="R28" s="142"/>
      <c r="S28" s="142"/>
      <c r="U28" s="163" t="s">
        <v>40</v>
      </c>
      <c r="V28" s="211" t="s">
        <v>163</v>
      </c>
      <c r="W28" s="211"/>
      <c r="X28" s="147"/>
      <c r="Y28" s="147"/>
      <c r="Z28" s="155"/>
      <c r="AA28" s="156"/>
      <c r="AC28" s="158"/>
    </row>
    <row r="29" spans="1:29">
      <c r="A29" s="28">
        <v>142.5</v>
      </c>
      <c r="B29" s="5" t="str">
        <f>L26</f>
        <v>Anna Grusmanová</v>
      </c>
      <c r="C29" s="27" t="s">
        <v>3</v>
      </c>
      <c r="D29" s="5" t="str">
        <f>L24</f>
        <v>Klára Petrušková</v>
      </c>
      <c r="E29" s="143">
        <v>0</v>
      </c>
      <c r="F29" s="143" t="s">
        <v>5</v>
      </c>
      <c r="G29" s="143">
        <v>2</v>
      </c>
      <c r="H29" s="143">
        <v>10</v>
      </c>
      <c r="I29" s="175" t="s">
        <v>5</v>
      </c>
      <c r="J29" s="143">
        <v>22</v>
      </c>
      <c r="K29" s="31"/>
      <c r="L29" s="32"/>
      <c r="M29" s="142"/>
      <c r="N29" s="142"/>
      <c r="O29" s="142"/>
      <c r="P29" s="142"/>
      <c r="Q29" s="142"/>
      <c r="R29" s="142"/>
      <c r="S29" s="142"/>
      <c r="U29" s="163"/>
      <c r="V29" s="147"/>
      <c r="W29" s="149"/>
      <c r="X29" s="147"/>
      <c r="Y29" s="147"/>
      <c r="Z29" s="155"/>
      <c r="AA29" s="156"/>
      <c r="AC29" s="158"/>
    </row>
    <row r="30" spans="1:29">
      <c r="B30" s="5"/>
      <c r="C30" s="27"/>
      <c r="D30" s="5"/>
      <c r="E30" s="143"/>
      <c r="F30" s="143"/>
      <c r="G30" s="143"/>
      <c r="H30" s="143"/>
      <c r="I30" s="143"/>
      <c r="J30" s="143"/>
      <c r="K30" s="31"/>
      <c r="L30" s="32"/>
      <c r="M30" s="142"/>
      <c r="N30" s="142"/>
      <c r="O30" s="142"/>
      <c r="P30" s="142"/>
      <c r="Q30" s="142"/>
      <c r="R30" s="142"/>
      <c r="S30" s="142"/>
      <c r="U30" s="163"/>
      <c r="V30" s="147"/>
      <c r="W30" s="150"/>
      <c r="X30" s="147"/>
      <c r="Y30" s="147"/>
      <c r="Z30" s="155"/>
      <c r="AA30" s="156"/>
      <c r="AC30" s="158"/>
    </row>
    <row r="31" spans="1:29">
      <c r="B31" s="5"/>
      <c r="C31" s="27"/>
      <c r="D31" s="5"/>
      <c r="E31" s="143"/>
      <c r="F31" s="143"/>
      <c r="G31" s="143"/>
      <c r="H31" s="143"/>
      <c r="I31" s="143"/>
      <c r="J31" s="143"/>
      <c r="K31" s="31"/>
      <c r="L31" s="32"/>
      <c r="M31" s="142"/>
      <c r="N31" s="142"/>
      <c r="O31" s="142"/>
      <c r="P31" s="142"/>
      <c r="Q31" s="142"/>
      <c r="R31" s="142"/>
      <c r="S31" s="142"/>
      <c r="U31" s="163"/>
      <c r="V31" s="147"/>
      <c r="W31" s="150"/>
      <c r="X31" s="214" t="str">
        <f>V28</f>
        <v>Marie Růžičková</v>
      </c>
      <c r="Y31" s="211"/>
      <c r="Z31" s="155"/>
      <c r="AA31" s="156"/>
      <c r="AC31" s="158"/>
    </row>
    <row r="32" spans="1:29">
      <c r="B32" s="5"/>
      <c r="C32" s="27"/>
      <c r="D32" s="5"/>
      <c r="E32" s="143"/>
      <c r="F32" s="143"/>
      <c r="G32" s="143"/>
      <c r="H32" s="143"/>
      <c r="I32" s="143"/>
      <c r="J32" s="143"/>
      <c r="K32" s="31"/>
      <c r="L32" s="33" t="s">
        <v>26</v>
      </c>
      <c r="M32" s="241"/>
      <c r="N32" s="241"/>
      <c r="O32" s="241"/>
      <c r="P32" s="142"/>
      <c r="Q32" s="142"/>
      <c r="R32" s="142"/>
      <c r="S32" s="142"/>
      <c r="U32" s="163"/>
      <c r="V32" s="147"/>
      <c r="W32" s="150"/>
      <c r="X32" s="148"/>
      <c r="Y32" s="149"/>
      <c r="Z32" s="155"/>
      <c r="AA32" s="156"/>
      <c r="AC32" s="158"/>
    </row>
    <row r="33" spans="1:29">
      <c r="B33" s="5"/>
      <c r="C33" s="27"/>
      <c r="D33" s="5"/>
      <c r="E33" s="143"/>
      <c r="F33" s="143"/>
      <c r="G33" s="143"/>
      <c r="H33" s="143"/>
      <c r="I33" s="143"/>
      <c r="J33" s="143"/>
      <c r="K33" s="31"/>
      <c r="L33" s="143" t="s">
        <v>9</v>
      </c>
      <c r="M33" s="242" t="s">
        <v>10</v>
      </c>
      <c r="N33" s="242"/>
      <c r="O33" s="242"/>
      <c r="P33" s="34" t="s">
        <v>11</v>
      </c>
      <c r="Q33" s="143" t="s">
        <v>12</v>
      </c>
      <c r="R33" s="143" t="s">
        <v>13</v>
      </c>
      <c r="S33" s="143" t="s">
        <v>0</v>
      </c>
      <c r="U33" s="163"/>
      <c r="V33" s="147"/>
      <c r="W33" s="150"/>
      <c r="X33" s="147"/>
      <c r="Y33" s="150"/>
      <c r="Z33" s="155"/>
      <c r="AA33" s="156"/>
      <c r="AC33" s="158"/>
    </row>
    <row r="34" spans="1:29">
      <c r="A34" s="28">
        <v>21.1</v>
      </c>
      <c r="B34" s="5" t="str">
        <f>L34</f>
        <v>Karolína Melíšková</v>
      </c>
      <c r="C34" s="27" t="s">
        <v>3</v>
      </c>
      <c r="D34" s="5" t="str">
        <f>L37</f>
        <v>Raisa Sendrea</v>
      </c>
      <c r="E34" s="143">
        <v>2</v>
      </c>
      <c r="F34" s="143" t="s">
        <v>5</v>
      </c>
      <c r="G34" s="143">
        <v>0</v>
      </c>
      <c r="H34" s="143">
        <v>22</v>
      </c>
      <c r="I34" s="143" t="s">
        <v>5</v>
      </c>
      <c r="J34" s="143">
        <v>3</v>
      </c>
      <c r="K34" s="31"/>
      <c r="L34" s="60" t="s">
        <v>149</v>
      </c>
      <c r="M34" s="143">
        <f>SUM(H34,H37,J39)</f>
        <v>54</v>
      </c>
      <c r="N34" s="142" t="s">
        <v>5</v>
      </c>
      <c r="O34" s="143">
        <f>SUM(J34,J37,H39)</f>
        <v>27</v>
      </c>
      <c r="P34" s="143">
        <f>M34-O34</f>
        <v>27</v>
      </c>
      <c r="Q34" s="143">
        <f>SUM(E34,E37,G39)</f>
        <v>4</v>
      </c>
      <c r="R34" s="143">
        <f>Q34+(P34/100)</f>
        <v>4.2699999999999996</v>
      </c>
      <c r="S34" s="143">
        <f>RANK(R34,$R$34:$R$37,0)</f>
        <v>2</v>
      </c>
      <c r="U34" s="163" t="s">
        <v>37</v>
      </c>
      <c r="V34" s="211" t="s">
        <v>158</v>
      </c>
      <c r="W34" s="212"/>
      <c r="X34" s="147"/>
      <c r="Y34" s="150"/>
      <c r="Z34" s="155"/>
      <c r="AA34" s="156"/>
      <c r="AC34" s="158"/>
    </row>
    <row r="35" spans="1:29">
      <c r="A35" s="28">
        <v>21.2</v>
      </c>
      <c r="B35" s="5" t="str">
        <f>L35</f>
        <v>Adéla Brejchová</v>
      </c>
      <c r="C35" s="27" t="s">
        <v>3</v>
      </c>
      <c r="D35" s="5" t="str">
        <f>L36</f>
        <v>Lucie Berková</v>
      </c>
      <c r="E35" s="143">
        <v>2</v>
      </c>
      <c r="F35" s="143" t="s">
        <v>5</v>
      </c>
      <c r="G35" s="143">
        <v>0</v>
      </c>
      <c r="H35" s="143">
        <v>22</v>
      </c>
      <c r="I35" s="143" t="s">
        <v>5</v>
      </c>
      <c r="J35" s="143">
        <v>2</v>
      </c>
      <c r="K35" s="31"/>
      <c r="L35" s="23" t="s">
        <v>155</v>
      </c>
      <c r="M35" s="143">
        <f>SUM(H35,J37,H38)</f>
        <v>66</v>
      </c>
      <c r="N35" s="143" t="s">
        <v>5</v>
      </c>
      <c r="O35" s="143">
        <f>SUM(J35,H37,J38)</f>
        <v>17</v>
      </c>
      <c r="P35" s="143">
        <f t="shared" ref="P35:P37" si="9">M35-O35</f>
        <v>49</v>
      </c>
      <c r="Q35" s="143">
        <f>SUM(E35,G37,E38)</f>
        <v>6</v>
      </c>
      <c r="R35" s="143">
        <f t="shared" ref="R35:R36" si="10">Q35+(P35/100)</f>
        <v>6.49</v>
      </c>
      <c r="S35" s="143">
        <f t="shared" ref="S35:S37" si="11">RANK(R35,$R$34:$R$37,0)</f>
        <v>1</v>
      </c>
      <c r="U35" s="163"/>
      <c r="V35" s="147"/>
      <c r="W35" s="152"/>
      <c r="X35" s="151"/>
      <c r="Y35" s="150"/>
      <c r="Z35" s="155"/>
      <c r="AA35" s="156"/>
      <c r="AC35" s="158"/>
    </row>
    <row r="36" spans="1:29">
      <c r="A36" s="28">
        <v>81</v>
      </c>
      <c r="B36" s="5" t="str">
        <f>L37</f>
        <v>Raisa Sendrea</v>
      </c>
      <c r="C36" s="27" t="s">
        <v>3</v>
      </c>
      <c r="D36" s="5" t="str">
        <f>L36</f>
        <v>Lucie Berková</v>
      </c>
      <c r="E36" s="143">
        <v>2</v>
      </c>
      <c r="F36" s="143" t="s">
        <v>5</v>
      </c>
      <c r="G36" s="143">
        <v>0</v>
      </c>
      <c r="H36" s="143">
        <v>22</v>
      </c>
      <c r="I36" s="143" t="s">
        <v>5</v>
      </c>
      <c r="J36" s="143">
        <v>4</v>
      </c>
      <c r="K36" s="31"/>
      <c r="L36" s="23" t="s">
        <v>302</v>
      </c>
      <c r="M36" s="143">
        <f>SUM(J35,J36,H39)</f>
        <v>8</v>
      </c>
      <c r="N36" s="143" t="s">
        <v>5</v>
      </c>
      <c r="O36" s="143">
        <f>SUM(H35,H36,J39)</f>
        <v>66</v>
      </c>
      <c r="P36" s="143">
        <f t="shared" si="9"/>
        <v>-58</v>
      </c>
      <c r="Q36" s="143">
        <f>SUM(G35,G36,E39)</f>
        <v>0</v>
      </c>
      <c r="R36" s="143">
        <f t="shared" si="10"/>
        <v>-0.57999999999999996</v>
      </c>
      <c r="S36" s="143">
        <f t="shared" si="11"/>
        <v>4</v>
      </c>
      <c r="U36" s="163"/>
      <c r="V36" s="147"/>
      <c r="W36" s="151"/>
      <c r="X36" s="151"/>
      <c r="Y36" s="150"/>
      <c r="Z36" s="155"/>
      <c r="AA36" s="156"/>
      <c r="AC36" s="158"/>
    </row>
    <row r="37" spans="1:29">
      <c r="A37" s="28">
        <v>82</v>
      </c>
      <c r="B37" s="5" t="str">
        <f>L34</f>
        <v>Karolína Melíšková</v>
      </c>
      <c r="C37" s="27" t="s">
        <v>3</v>
      </c>
      <c r="D37" s="5" t="str">
        <f>L35</f>
        <v>Adéla Brejchová</v>
      </c>
      <c r="E37" s="143">
        <v>0</v>
      </c>
      <c r="F37" s="143" t="s">
        <v>5</v>
      </c>
      <c r="G37" s="143">
        <v>2</v>
      </c>
      <c r="H37" s="143">
        <v>10</v>
      </c>
      <c r="I37" s="143" t="s">
        <v>5</v>
      </c>
      <c r="J37" s="143">
        <v>22</v>
      </c>
      <c r="K37" s="31"/>
      <c r="L37" s="67" t="s">
        <v>304</v>
      </c>
      <c r="M37" s="143">
        <f>SUM(J34,H36,J38)</f>
        <v>30</v>
      </c>
      <c r="N37" s="143" t="s">
        <v>5</v>
      </c>
      <c r="O37" s="143">
        <f>SUM(H34,J36,H38)</f>
        <v>48</v>
      </c>
      <c r="P37" s="143">
        <f t="shared" si="9"/>
        <v>-18</v>
      </c>
      <c r="Q37" s="143">
        <f>SUM(G34,E36,G38)</f>
        <v>2</v>
      </c>
      <c r="R37" s="143">
        <f>Q37+(P37/100)</f>
        <v>1.82</v>
      </c>
      <c r="S37" s="143">
        <f t="shared" si="11"/>
        <v>3</v>
      </c>
      <c r="U37" s="213"/>
      <c r="V37" s="213"/>
      <c r="W37" s="215"/>
      <c r="X37" s="215"/>
      <c r="Y37" s="150"/>
      <c r="Z37" s="208" t="str">
        <f>X43</f>
        <v>Adéla Brejchová</v>
      </c>
      <c r="AA37" s="209"/>
      <c r="AC37" s="158"/>
    </row>
    <row r="38" spans="1:29">
      <c r="A38" s="28">
        <v>143</v>
      </c>
      <c r="B38" s="5" t="str">
        <f>L35</f>
        <v>Adéla Brejchová</v>
      </c>
      <c r="C38" s="27" t="s">
        <v>3</v>
      </c>
      <c r="D38" s="5" t="str">
        <f>L37</f>
        <v>Raisa Sendrea</v>
      </c>
      <c r="E38" s="143">
        <v>2</v>
      </c>
      <c r="F38" s="143" t="s">
        <v>5</v>
      </c>
      <c r="G38" s="143">
        <v>0</v>
      </c>
      <c r="H38" s="143">
        <v>22</v>
      </c>
      <c r="I38" s="143" t="s">
        <v>5</v>
      </c>
      <c r="J38" s="143">
        <v>5</v>
      </c>
      <c r="K38" s="31"/>
      <c r="L38" s="32"/>
      <c r="M38" s="35">
        <f>SUM(M34:M37)</f>
        <v>158</v>
      </c>
      <c r="N38" s="36">
        <f>M38-O38</f>
        <v>0</v>
      </c>
      <c r="O38" s="35">
        <f>SUM(O34:O37)</f>
        <v>158</v>
      </c>
      <c r="P38" s="142"/>
      <c r="Q38" s="142"/>
      <c r="R38" s="142"/>
      <c r="S38" s="142"/>
      <c r="U38" s="213"/>
      <c r="V38" s="213"/>
      <c r="W38" s="210"/>
      <c r="X38" s="210"/>
      <c r="Y38" s="150"/>
      <c r="Z38" s="192"/>
      <c r="AA38" s="207"/>
      <c r="AC38" s="158"/>
    </row>
    <row r="39" spans="1:29">
      <c r="A39" s="28">
        <v>144</v>
      </c>
      <c r="B39" s="5" t="str">
        <f>L36</f>
        <v>Lucie Berková</v>
      </c>
      <c r="C39" s="27" t="s">
        <v>3</v>
      </c>
      <c r="D39" s="5" t="str">
        <f>L34</f>
        <v>Karolína Melíšková</v>
      </c>
      <c r="E39" s="143">
        <v>0</v>
      </c>
      <c r="F39" s="143" t="s">
        <v>5</v>
      </c>
      <c r="G39" s="143">
        <v>2</v>
      </c>
      <c r="H39" s="143">
        <v>2</v>
      </c>
      <c r="I39" s="143" t="s">
        <v>5</v>
      </c>
      <c r="J39" s="143">
        <v>22</v>
      </c>
      <c r="K39" s="31"/>
      <c r="L39" s="32"/>
      <c r="M39" s="142"/>
      <c r="N39" s="142"/>
      <c r="O39" s="142"/>
      <c r="P39" s="142"/>
      <c r="Q39" s="142"/>
      <c r="R39" s="142"/>
      <c r="S39" s="142"/>
      <c r="U39" s="163"/>
      <c r="V39" s="147"/>
      <c r="W39" s="147"/>
      <c r="X39" s="147"/>
      <c r="Y39" s="150"/>
      <c r="Z39" s="153"/>
      <c r="AA39" s="153"/>
      <c r="AC39" s="158"/>
    </row>
    <row r="40" spans="1:29">
      <c r="B40" s="5"/>
      <c r="C40" s="27"/>
      <c r="D40" s="5"/>
      <c r="E40" s="143"/>
      <c r="F40" s="143"/>
      <c r="G40" s="143"/>
      <c r="H40" s="143"/>
      <c r="I40" s="143"/>
      <c r="J40" s="143"/>
      <c r="K40" s="31"/>
      <c r="L40" s="32"/>
      <c r="M40" s="142"/>
      <c r="N40" s="142"/>
      <c r="O40" s="142"/>
      <c r="P40" s="142"/>
      <c r="Q40" s="142"/>
      <c r="R40" s="142"/>
      <c r="S40" s="142"/>
      <c r="U40" s="163"/>
      <c r="V40" s="211"/>
      <c r="W40" s="211"/>
      <c r="X40" s="147"/>
      <c r="Y40" s="150"/>
      <c r="Z40" s="153"/>
      <c r="AA40" s="153"/>
      <c r="AC40" s="158"/>
    </row>
    <row r="41" spans="1:29">
      <c r="B41" s="5"/>
      <c r="C41" s="27"/>
      <c r="D41" s="5"/>
      <c r="E41" s="143"/>
      <c r="F41" s="143"/>
      <c r="G41" s="143"/>
      <c r="H41" s="143"/>
      <c r="I41" s="143"/>
      <c r="J41" s="143"/>
      <c r="K41" s="31"/>
      <c r="L41" s="32"/>
      <c r="M41" s="142"/>
      <c r="N41" s="142"/>
      <c r="O41" s="142"/>
      <c r="P41" s="142"/>
      <c r="Q41" s="142"/>
      <c r="R41" s="142"/>
      <c r="S41" s="142"/>
      <c r="U41" s="163"/>
      <c r="V41" s="147"/>
      <c r="W41" s="149"/>
      <c r="X41" s="147"/>
      <c r="Y41" s="150"/>
      <c r="Z41" s="153"/>
      <c r="AA41" s="153"/>
      <c r="AC41" s="158"/>
    </row>
    <row r="42" spans="1:29">
      <c r="B42" s="5"/>
      <c r="C42" s="27"/>
      <c r="D42" s="5"/>
      <c r="E42" s="143"/>
      <c r="F42" s="143"/>
      <c r="G42" s="143"/>
      <c r="H42" s="143"/>
      <c r="I42" s="143"/>
      <c r="J42" s="143"/>
      <c r="K42" s="31"/>
      <c r="L42" s="33" t="s">
        <v>27</v>
      </c>
      <c r="M42" s="241"/>
      <c r="N42" s="241"/>
      <c r="O42" s="241"/>
      <c r="P42" s="142"/>
      <c r="Q42" s="142"/>
      <c r="R42" s="142"/>
      <c r="S42" s="142"/>
      <c r="U42" s="163"/>
      <c r="V42" s="147"/>
      <c r="W42" s="150"/>
      <c r="X42" s="147"/>
      <c r="Y42" s="150"/>
      <c r="Z42" s="153"/>
      <c r="AA42" s="153"/>
      <c r="AC42" s="158"/>
    </row>
    <row r="43" spans="1:29">
      <c r="B43" s="5"/>
      <c r="C43" s="27"/>
      <c r="D43" s="5"/>
      <c r="E43" s="143"/>
      <c r="F43" s="143"/>
      <c r="G43" s="143"/>
      <c r="H43" s="143"/>
      <c r="I43" s="143"/>
      <c r="J43" s="143"/>
      <c r="K43" s="31"/>
      <c r="L43" s="143" t="s">
        <v>9</v>
      </c>
      <c r="M43" s="242" t="s">
        <v>10</v>
      </c>
      <c r="N43" s="242"/>
      <c r="O43" s="242"/>
      <c r="P43" s="34" t="s">
        <v>11</v>
      </c>
      <c r="Q43" s="143" t="s">
        <v>12</v>
      </c>
      <c r="R43" s="143" t="s">
        <v>13</v>
      </c>
      <c r="S43" s="143" t="s">
        <v>0</v>
      </c>
      <c r="U43" s="163"/>
      <c r="V43" s="147"/>
      <c r="W43" s="150" t="s">
        <v>36</v>
      </c>
      <c r="X43" s="208" t="s">
        <v>155</v>
      </c>
      <c r="Y43" s="209"/>
      <c r="Z43" s="153"/>
      <c r="AA43" s="153"/>
      <c r="AC43" s="158"/>
    </row>
    <row r="44" spans="1:29">
      <c r="A44" s="28">
        <v>21.3</v>
      </c>
      <c r="B44" s="5" t="str">
        <f>L44</f>
        <v>Kateřina Mikelová</v>
      </c>
      <c r="C44" s="27" t="s">
        <v>3</v>
      </c>
      <c r="D44" s="5" t="str">
        <f>L47</f>
        <v>Adéla Šubrtová</v>
      </c>
      <c r="E44" s="143">
        <v>2</v>
      </c>
      <c r="F44" s="143" t="s">
        <v>5</v>
      </c>
      <c r="G44" s="143">
        <v>0</v>
      </c>
      <c r="H44" s="143">
        <v>22</v>
      </c>
      <c r="I44" s="143" t="s">
        <v>5</v>
      </c>
      <c r="J44" s="143">
        <v>3</v>
      </c>
      <c r="K44" s="31"/>
      <c r="L44" s="60" t="s">
        <v>294</v>
      </c>
      <c r="M44" s="143">
        <f>SUM(H44,H47,J49)</f>
        <v>66</v>
      </c>
      <c r="N44" s="142" t="s">
        <v>5</v>
      </c>
      <c r="O44" s="143">
        <f>SUM(J44,J47,H49)</f>
        <v>19</v>
      </c>
      <c r="P44" s="143">
        <f>M44-O44</f>
        <v>47</v>
      </c>
      <c r="Q44" s="143">
        <f>SUM(E44,E47,G49)</f>
        <v>6</v>
      </c>
      <c r="R44" s="143">
        <f>Q44+(P44/100)</f>
        <v>6.47</v>
      </c>
      <c r="S44" s="143">
        <f>RANK(R44,$R$44:$R$47,0)</f>
        <v>1</v>
      </c>
      <c r="U44" s="163"/>
      <c r="V44" s="147"/>
      <c r="W44" s="150"/>
      <c r="X44" s="148"/>
      <c r="Y44" s="152"/>
      <c r="Z44" s="153"/>
      <c r="AA44" s="153"/>
      <c r="AC44" s="158"/>
    </row>
    <row r="45" spans="1:29">
      <c r="A45" s="28">
        <v>21.4</v>
      </c>
      <c r="B45" s="5" t="str">
        <f>L45</f>
        <v>Sofie Bednářová</v>
      </c>
      <c r="C45" s="27" t="s">
        <v>3</v>
      </c>
      <c r="D45" s="5" t="str">
        <f>L46</f>
        <v>Alžběta Fousová</v>
      </c>
      <c r="E45" s="143">
        <v>2</v>
      </c>
      <c r="F45" s="143" t="s">
        <v>5</v>
      </c>
      <c r="G45" s="143">
        <v>0</v>
      </c>
      <c r="H45" s="143">
        <v>22</v>
      </c>
      <c r="I45" s="143" t="s">
        <v>5</v>
      </c>
      <c r="J45" s="143">
        <v>10</v>
      </c>
      <c r="K45" s="31"/>
      <c r="L45" s="179" t="s">
        <v>158</v>
      </c>
      <c r="M45" s="143">
        <f>SUM(H45,J47,H48)</f>
        <v>54</v>
      </c>
      <c r="N45" s="143" t="s">
        <v>5</v>
      </c>
      <c r="O45" s="143">
        <f>SUM(J45,H47,J48)</f>
        <v>35</v>
      </c>
      <c r="P45" s="143">
        <f t="shared" ref="P45:P47" si="12">M45-O45</f>
        <v>19</v>
      </c>
      <c r="Q45" s="143">
        <f>SUM(E45,G47,E48)</f>
        <v>4</v>
      </c>
      <c r="R45" s="143">
        <f t="shared" ref="R45:R47" si="13">Q45+(P45/100)</f>
        <v>4.1900000000000004</v>
      </c>
      <c r="S45" s="143">
        <f t="shared" ref="S45:S47" si="14">RANK(R45,$R$44:$R$47,0)</f>
        <v>2</v>
      </c>
      <c r="U45" s="163"/>
      <c r="V45" s="147"/>
      <c r="W45" s="150"/>
      <c r="X45" s="147"/>
      <c r="Y45" s="151"/>
      <c r="Z45" s="153"/>
      <c r="AA45" s="153"/>
      <c r="AC45" s="158"/>
    </row>
    <row r="46" spans="1:29">
      <c r="A46" s="28">
        <v>83</v>
      </c>
      <c r="B46" s="5" t="str">
        <f>L47</f>
        <v>Adéla Šubrtová</v>
      </c>
      <c r="C46" s="27" t="s">
        <v>3</v>
      </c>
      <c r="D46" s="5" t="str">
        <f>L46</f>
        <v>Alžběta Fousová</v>
      </c>
      <c r="E46" s="143">
        <v>0</v>
      </c>
      <c r="F46" s="143" t="s">
        <v>5</v>
      </c>
      <c r="G46" s="143">
        <v>2</v>
      </c>
      <c r="H46" s="143">
        <v>6</v>
      </c>
      <c r="I46" s="143" t="s">
        <v>5</v>
      </c>
      <c r="J46" s="143">
        <v>22</v>
      </c>
      <c r="K46" s="31"/>
      <c r="L46" s="60" t="s">
        <v>300</v>
      </c>
      <c r="M46" s="143">
        <f>SUM(J45,J46,H49)</f>
        <v>38</v>
      </c>
      <c r="N46" s="143" t="s">
        <v>5</v>
      </c>
      <c r="O46" s="143">
        <f>SUM(H45,H46,J49)</f>
        <v>50</v>
      </c>
      <c r="P46" s="143">
        <f t="shared" si="12"/>
        <v>-12</v>
      </c>
      <c r="Q46" s="143">
        <f>SUM(G45,G46,E49)</f>
        <v>2</v>
      </c>
      <c r="R46" s="143">
        <f t="shared" si="13"/>
        <v>1.88</v>
      </c>
      <c r="S46" s="143">
        <f t="shared" si="14"/>
        <v>3</v>
      </c>
      <c r="U46" s="163"/>
      <c r="V46" s="211"/>
      <c r="W46" s="212"/>
      <c r="X46" s="147"/>
      <c r="Y46" s="147"/>
      <c r="Z46" s="153"/>
      <c r="AA46" s="153"/>
      <c r="AC46" s="158"/>
    </row>
    <row r="47" spans="1:29">
      <c r="A47" s="28">
        <v>84</v>
      </c>
      <c r="B47" s="5" t="str">
        <f>L44</f>
        <v>Kateřina Mikelová</v>
      </c>
      <c r="C47" s="27" t="s">
        <v>3</v>
      </c>
      <c r="D47" s="5" t="str">
        <f>L45</f>
        <v>Sofie Bednářová</v>
      </c>
      <c r="E47" s="143">
        <v>2</v>
      </c>
      <c r="F47" s="143" t="s">
        <v>5</v>
      </c>
      <c r="G47" s="143">
        <v>0</v>
      </c>
      <c r="H47" s="143">
        <v>22</v>
      </c>
      <c r="I47" s="143" t="s">
        <v>5</v>
      </c>
      <c r="J47" s="143">
        <v>10</v>
      </c>
      <c r="K47" s="31"/>
      <c r="L47" s="60" t="s">
        <v>301</v>
      </c>
      <c r="M47" s="143">
        <f>SUM(J44,H46,J48)</f>
        <v>12</v>
      </c>
      <c r="N47" s="143" t="s">
        <v>5</v>
      </c>
      <c r="O47" s="143">
        <f>SUM(H44,J46,H48)</f>
        <v>66</v>
      </c>
      <c r="P47" s="143">
        <f t="shared" si="12"/>
        <v>-54</v>
      </c>
      <c r="Q47" s="143">
        <f>SUM(G44,E46,G48)</f>
        <v>0</v>
      </c>
      <c r="R47" s="143">
        <f t="shared" si="13"/>
        <v>-0.54</v>
      </c>
      <c r="S47" s="143">
        <f t="shared" si="14"/>
        <v>4</v>
      </c>
      <c r="U47" s="163"/>
      <c r="AC47" s="158"/>
    </row>
    <row r="48" spans="1:29">
      <c r="A48" s="28">
        <v>145</v>
      </c>
      <c r="B48" s="5" t="str">
        <f>L45</f>
        <v>Sofie Bednářová</v>
      </c>
      <c r="C48" s="27" t="s">
        <v>3</v>
      </c>
      <c r="D48" s="5" t="str">
        <f>L47</f>
        <v>Adéla Šubrtová</v>
      </c>
      <c r="E48" s="143">
        <v>2</v>
      </c>
      <c r="F48" s="143" t="s">
        <v>5</v>
      </c>
      <c r="G48" s="143">
        <v>0</v>
      </c>
      <c r="H48" s="143">
        <v>22</v>
      </c>
      <c r="I48" s="143" t="s">
        <v>5</v>
      </c>
      <c r="J48" s="143">
        <v>3</v>
      </c>
      <c r="K48" s="31"/>
      <c r="L48" s="32"/>
      <c r="M48" s="35">
        <f>SUM(M44:M47)</f>
        <v>170</v>
      </c>
      <c r="N48" s="36">
        <f>M48-O48</f>
        <v>0</v>
      </c>
      <c r="O48" s="35">
        <f>SUM(O44:O47)</f>
        <v>170</v>
      </c>
      <c r="P48" s="142"/>
      <c r="Q48" s="142"/>
      <c r="R48" s="142"/>
      <c r="S48" s="142"/>
      <c r="U48" s="163"/>
      <c r="AC48" s="158"/>
    </row>
    <row r="49" spans="1:31">
      <c r="A49" s="28">
        <v>146</v>
      </c>
      <c r="B49" s="5" t="str">
        <f>L46</f>
        <v>Alžběta Fousová</v>
      </c>
      <c r="C49" s="27" t="s">
        <v>3</v>
      </c>
      <c r="D49" s="5" t="str">
        <f>L44</f>
        <v>Kateřina Mikelová</v>
      </c>
      <c r="E49" s="143">
        <v>0</v>
      </c>
      <c r="F49" s="143" t="s">
        <v>5</v>
      </c>
      <c r="G49" s="143">
        <v>2</v>
      </c>
      <c r="H49" s="143">
        <v>6</v>
      </c>
      <c r="I49" s="143" t="s">
        <v>5</v>
      </c>
      <c r="J49" s="143">
        <v>22</v>
      </c>
      <c r="K49" s="31"/>
      <c r="L49" s="32"/>
      <c r="M49" s="142"/>
      <c r="N49" s="142"/>
      <c r="O49" s="142"/>
      <c r="P49" s="142"/>
      <c r="Q49" s="142"/>
      <c r="R49" s="142"/>
      <c r="S49" s="142"/>
      <c r="U49" s="213"/>
      <c r="V49" s="213"/>
      <c r="AA49" s="190" t="str">
        <f>Z62</f>
        <v>Kateřina Mikelová</v>
      </c>
      <c r="AB49" s="190"/>
      <c r="AC49" s="158"/>
      <c r="AD49" s="189" t="str">
        <f>AB25</f>
        <v>Melánie Pániková</v>
      </c>
      <c r="AE49" s="190"/>
    </row>
    <row r="50" spans="1:31">
      <c r="B50" s="5"/>
      <c r="C50" s="27"/>
      <c r="D50" s="5"/>
      <c r="E50" s="143"/>
      <c r="F50" s="143"/>
      <c r="G50" s="143"/>
      <c r="H50" s="143"/>
      <c r="I50" s="143"/>
      <c r="J50" s="143"/>
      <c r="K50" s="31"/>
      <c r="L50" s="32"/>
      <c r="M50" s="142"/>
      <c r="N50" s="142"/>
      <c r="O50" s="142"/>
      <c r="P50" s="142"/>
      <c r="Q50" s="142"/>
      <c r="R50" s="142"/>
      <c r="S50" s="142"/>
      <c r="U50" s="213"/>
      <c r="V50" s="213"/>
      <c r="AA50" s="184" t="s">
        <v>50</v>
      </c>
      <c r="AB50" s="184"/>
      <c r="AC50" s="158"/>
      <c r="AD50" s="183" t="s">
        <v>213</v>
      </c>
      <c r="AE50" s="184"/>
    </row>
    <row r="51" spans="1:31">
      <c r="B51" s="5"/>
      <c r="C51" s="27"/>
      <c r="D51" s="5"/>
      <c r="E51" s="143"/>
      <c r="F51" s="143"/>
      <c r="G51" s="143"/>
      <c r="H51" s="143"/>
      <c r="I51" s="143"/>
      <c r="J51" s="143"/>
      <c r="K51" s="31"/>
      <c r="L51" s="32"/>
      <c r="M51" s="142"/>
      <c r="N51" s="142"/>
      <c r="O51" s="142"/>
      <c r="P51" s="142"/>
      <c r="Q51" s="142"/>
      <c r="R51" s="142"/>
      <c r="S51" s="142"/>
      <c r="U51" s="163"/>
      <c r="AC51" s="158"/>
    </row>
    <row r="52" spans="1:31">
      <c r="B52" s="5"/>
      <c r="C52" s="27"/>
      <c r="D52" s="5"/>
      <c r="E52" s="143"/>
      <c r="F52" s="143"/>
      <c r="G52" s="143"/>
      <c r="H52" s="143"/>
      <c r="I52" s="143"/>
      <c r="J52" s="143"/>
      <c r="K52" s="31"/>
      <c r="L52" s="33" t="s">
        <v>28</v>
      </c>
      <c r="M52" s="241"/>
      <c r="N52" s="241"/>
      <c r="O52" s="241"/>
      <c r="P52" s="142"/>
      <c r="Q52" s="142"/>
      <c r="R52" s="142"/>
      <c r="S52" s="142"/>
      <c r="U52" s="163"/>
      <c r="AC52" s="158"/>
    </row>
    <row r="53" spans="1:31">
      <c r="B53" s="5"/>
      <c r="C53" s="27"/>
      <c r="D53" s="5"/>
      <c r="E53" s="143"/>
      <c r="F53" s="143"/>
      <c r="G53" s="143"/>
      <c r="H53" s="143"/>
      <c r="I53" s="143"/>
      <c r="J53" s="143"/>
      <c r="K53" s="31"/>
      <c r="L53" s="143" t="s">
        <v>9</v>
      </c>
      <c r="M53" s="242" t="s">
        <v>10</v>
      </c>
      <c r="N53" s="242"/>
      <c r="O53" s="242"/>
      <c r="P53" s="34" t="s">
        <v>11</v>
      </c>
      <c r="Q53" s="143" t="s">
        <v>12</v>
      </c>
      <c r="R53" s="143" t="s">
        <v>13</v>
      </c>
      <c r="S53" s="143" t="s">
        <v>0</v>
      </c>
      <c r="U53" s="162"/>
      <c r="V53" s="211"/>
      <c r="W53" s="211"/>
      <c r="X53" s="147"/>
      <c r="Y53" s="147"/>
      <c r="Z53" s="153"/>
      <c r="AA53" s="153"/>
      <c r="AC53" s="158"/>
    </row>
    <row r="54" spans="1:31">
      <c r="A54" s="28">
        <v>21.5</v>
      </c>
      <c r="B54" s="5" t="str">
        <f>L54</f>
        <v>Magdaléna Horová</v>
      </c>
      <c r="C54" s="27" t="s">
        <v>3</v>
      </c>
      <c r="D54" s="5" t="str">
        <f>L57</f>
        <v>Jitka Suchá</v>
      </c>
      <c r="E54" s="143">
        <v>1</v>
      </c>
      <c r="F54" s="143" t="s">
        <v>5</v>
      </c>
      <c r="G54" s="143">
        <v>1</v>
      </c>
      <c r="H54" s="143">
        <v>15</v>
      </c>
      <c r="I54" s="143" t="s">
        <v>5</v>
      </c>
      <c r="J54" s="143">
        <v>19</v>
      </c>
      <c r="K54" s="31"/>
      <c r="L54" s="60" t="s">
        <v>293</v>
      </c>
      <c r="M54" s="143">
        <f>SUM(H54,H57,J59)</f>
        <v>41</v>
      </c>
      <c r="N54" s="142" t="s">
        <v>5</v>
      </c>
      <c r="O54" s="143">
        <f>SUM(J54,J57,H59)</f>
        <v>53</v>
      </c>
      <c r="P54" s="143">
        <f>M54-O54</f>
        <v>-12</v>
      </c>
      <c r="Q54" s="143">
        <f>SUM(E54,E57,G59)</f>
        <v>3</v>
      </c>
      <c r="R54" s="143">
        <f>Q54+(P54/100)</f>
        <v>2.88</v>
      </c>
      <c r="S54" s="143">
        <f>RANK(R54,$R$54:$R$57,0)</f>
        <v>3</v>
      </c>
      <c r="U54" s="163"/>
      <c r="V54" s="147"/>
      <c r="W54" s="149"/>
      <c r="X54" s="147"/>
      <c r="Y54" s="147"/>
      <c r="Z54" s="153"/>
      <c r="AA54" s="153"/>
      <c r="AC54" s="158"/>
    </row>
    <row r="55" spans="1:31">
      <c r="A55" s="28">
        <v>21.6</v>
      </c>
      <c r="B55" s="5" t="str">
        <f>L55</f>
        <v>Marie Růžičková</v>
      </c>
      <c r="C55" s="27" t="s">
        <v>3</v>
      </c>
      <c r="D55" s="5" t="str">
        <f>L56</f>
        <v>Kateřina Truchlá</v>
      </c>
      <c r="E55" s="143">
        <v>2</v>
      </c>
      <c r="F55" s="143" t="s">
        <v>5</v>
      </c>
      <c r="G55" s="143">
        <v>0</v>
      </c>
      <c r="H55" s="143">
        <v>22</v>
      </c>
      <c r="I55" s="143" t="s">
        <v>5</v>
      </c>
      <c r="J55" s="143">
        <v>5</v>
      </c>
      <c r="K55" s="31"/>
      <c r="L55" s="74" t="s">
        <v>163</v>
      </c>
      <c r="M55" s="143">
        <f>SUM(H55,J57,H58)</f>
        <v>66</v>
      </c>
      <c r="N55" s="143" t="s">
        <v>5</v>
      </c>
      <c r="O55" s="143">
        <f>SUM(J55,H57,J58)</f>
        <v>17</v>
      </c>
      <c r="P55" s="143">
        <f t="shared" ref="P55:P57" si="15">M55-O55</f>
        <v>49</v>
      </c>
      <c r="Q55" s="143">
        <f>SUM(E55,G57,E58)</f>
        <v>6</v>
      </c>
      <c r="R55" s="143">
        <f t="shared" ref="R55:R57" si="16">Q55+(P55/100)</f>
        <v>6.49</v>
      </c>
      <c r="S55" s="143">
        <f>RANK(R55,$R$54:$R$57,0)</f>
        <v>1</v>
      </c>
      <c r="U55" s="163"/>
      <c r="V55" s="147"/>
      <c r="W55" s="150"/>
      <c r="X55" s="147"/>
      <c r="Y55" s="147"/>
      <c r="Z55" s="153"/>
      <c r="AA55" s="153"/>
      <c r="AC55" s="158"/>
    </row>
    <row r="56" spans="1:31">
      <c r="A56" s="28">
        <v>85</v>
      </c>
      <c r="B56" s="5" t="str">
        <f>L57</f>
        <v>Jitka Suchá</v>
      </c>
      <c r="C56" s="27" t="s">
        <v>3</v>
      </c>
      <c r="D56" s="5" t="str">
        <f>L56</f>
        <v>Kateřina Truchlá</v>
      </c>
      <c r="E56" s="143">
        <v>2</v>
      </c>
      <c r="F56" s="143" t="s">
        <v>5</v>
      </c>
      <c r="G56" s="143">
        <v>0</v>
      </c>
      <c r="H56" s="143">
        <v>22</v>
      </c>
      <c r="I56" s="143" t="s">
        <v>5</v>
      </c>
      <c r="J56" s="143">
        <v>16</v>
      </c>
      <c r="K56" s="31"/>
      <c r="L56" s="26" t="s">
        <v>303</v>
      </c>
      <c r="M56" s="143">
        <f>SUM(J55,J56,H59)</f>
        <v>33</v>
      </c>
      <c r="N56" s="143" t="s">
        <v>5</v>
      </c>
      <c r="O56" s="143">
        <f>SUM(H55,H56,J59)</f>
        <v>66</v>
      </c>
      <c r="P56" s="143">
        <f t="shared" si="15"/>
        <v>-33</v>
      </c>
      <c r="Q56" s="143">
        <f>SUM(G55,G56,E59)</f>
        <v>0</v>
      </c>
      <c r="R56" s="143">
        <f t="shared" si="16"/>
        <v>-0.33</v>
      </c>
      <c r="S56" s="143">
        <f t="shared" ref="S56:S57" si="17">RANK(R56,$R$54:$R$57,0)</f>
        <v>4</v>
      </c>
      <c r="U56" s="163"/>
      <c r="V56" s="147"/>
      <c r="W56" s="150" t="s">
        <v>31</v>
      </c>
      <c r="X56" s="214" t="s">
        <v>150</v>
      </c>
      <c r="Y56" s="211"/>
      <c r="Z56" s="153"/>
      <c r="AA56" s="153"/>
      <c r="AC56" s="158"/>
    </row>
    <row r="57" spans="1:31">
      <c r="A57" s="28">
        <v>86</v>
      </c>
      <c r="B57" s="5" t="str">
        <f>L54</f>
        <v>Magdaléna Horová</v>
      </c>
      <c r="C57" s="27" t="s">
        <v>3</v>
      </c>
      <c r="D57" s="5" t="str">
        <f>L55</f>
        <v>Marie Růžičková</v>
      </c>
      <c r="E57" s="143">
        <v>0</v>
      </c>
      <c r="F57" s="143" t="s">
        <v>5</v>
      </c>
      <c r="G57" s="143">
        <v>2</v>
      </c>
      <c r="H57" s="143">
        <v>4</v>
      </c>
      <c r="I57" s="143" t="s">
        <v>5</v>
      </c>
      <c r="J57" s="143">
        <v>22</v>
      </c>
      <c r="K57" s="31"/>
      <c r="L57" s="59" t="s">
        <v>169</v>
      </c>
      <c r="M57" s="143">
        <f>SUM(J54,H56,J58)</f>
        <v>49</v>
      </c>
      <c r="N57" s="143" t="s">
        <v>5</v>
      </c>
      <c r="O57" s="143">
        <f>SUM(H54,J56,H58)</f>
        <v>53</v>
      </c>
      <c r="P57" s="143">
        <f t="shared" si="15"/>
        <v>-4</v>
      </c>
      <c r="Q57" s="143">
        <f>SUM(G54,E56,G58)</f>
        <v>3</v>
      </c>
      <c r="R57" s="143">
        <f t="shared" si="16"/>
        <v>2.96</v>
      </c>
      <c r="S57" s="143">
        <f t="shared" si="17"/>
        <v>2</v>
      </c>
      <c r="U57" s="163"/>
      <c r="V57" s="147"/>
      <c r="W57" s="150"/>
      <c r="X57" s="148"/>
      <c r="Y57" s="149"/>
      <c r="Z57" s="153"/>
      <c r="AA57" s="153"/>
      <c r="AC57" s="158"/>
    </row>
    <row r="58" spans="1:31">
      <c r="A58" s="28">
        <v>147</v>
      </c>
      <c r="B58" s="5" t="str">
        <f>L55</f>
        <v>Marie Růžičková</v>
      </c>
      <c r="C58" s="27" t="s">
        <v>3</v>
      </c>
      <c r="D58" s="5" t="str">
        <f>L57</f>
        <v>Jitka Suchá</v>
      </c>
      <c r="E58" s="143">
        <v>2</v>
      </c>
      <c r="F58" s="143" t="s">
        <v>5</v>
      </c>
      <c r="G58" s="143">
        <v>0</v>
      </c>
      <c r="H58" s="143">
        <v>22</v>
      </c>
      <c r="I58" s="143" t="s">
        <v>5</v>
      </c>
      <c r="J58" s="143">
        <v>8</v>
      </c>
      <c r="K58" s="31"/>
      <c r="L58" s="32"/>
      <c r="M58" s="35">
        <f>SUM(M54:M57)</f>
        <v>189</v>
      </c>
      <c r="N58" s="36">
        <f>M58-O58</f>
        <v>0</v>
      </c>
      <c r="O58" s="35">
        <f>SUM(O54:O57)</f>
        <v>189</v>
      </c>
      <c r="P58" s="142"/>
      <c r="Q58" s="142"/>
      <c r="R58" s="142"/>
      <c r="S58" s="142"/>
      <c r="U58" s="163"/>
      <c r="V58" s="147"/>
      <c r="W58" s="150"/>
      <c r="X58" s="147"/>
      <c r="Y58" s="150"/>
      <c r="Z58" s="153"/>
      <c r="AA58" s="153"/>
      <c r="AC58" s="158"/>
    </row>
    <row r="59" spans="1:31">
      <c r="A59" s="28">
        <v>148</v>
      </c>
      <c r="B59" s="5" t="str">
        <f>L56</f>
        <v>Kateřina Truchlá</v>
      </c>
      <c r="C59" s="27" t="s">
        <v>3</v>
      </c>
      <c r="D59" s="5" t="str">
        <f>L54</f>
        <v>Magdaléna Horová</v>
      </c>
      <c r="E59" s="143">
        <v>0</v>
      </c>
      <c r="F59" s="143" t="s">
        <v>5</v>
      </c>
      <c r="G59" s="143">
        <v>2</v>
      </c>
      <c r="H59" s="143">
        <v>12</v>
      </c>
      <c r="I59" s="143" t="s">
        <v>5</v>
      </c>
      <c r="J59" s="143">
        <v>22</v>
      </c>
      <c r="K59" s="31"/>
      <c r="L59" s="32"/>
      <c r="M59" s="142"/>
      <c r="N59" s="142"/>
      <c r="O59" s="142"/>
      <c r="P59" s="142"/>
      <c r="Q59" s="142"/>
      <c r="R59" s="142"/>
      <c r="S59" s="142"/>
      <c r="U59" s="163"/>
      <c r="V59" s="211"/>
      <c r="W59" s="212"/>
      <c r="X59" s="147"/>
      <c r="Y59" s="150"/>
      <c r="Z59" s="153"/>
      <c r="AA59" s="153"/>
      <c r="AC59" s="158"/>
    </row>
    <row r="60" spans="1:31">
      <c r="B60" s="5"/>
      <c r="C60" s="27"/>
      <c r="D60" s="5"/>
      <c r="E60" s="143"/>
      <c r="F60" s="143"/>
      <c r="G60" s="143"/>
      <c r="H60" s="143"/>
      <c r="I60" s="143"/>
      <c r="J60" s="143"/>
      <c r="K60" s="31"/>
      <c r="L60" s="32"/>
      <c r="M60" s="142"/>
      <c r="N60" s="142"/>
      <c r="O60" s="142"/>
      <c r="P60" s="142"/>
      <c r="Q60" s="142"/>
      <c r="R60" s="142"/>
      <c r="S60" s="142"/>
      <c r="U60" s="163"/>
      <c r="V60" s="147"/>
      <c r="W60" s="152"/>
      <c r="X60" s="151"/>
      <c r="Y60" s="150"/>
      <c r="Z60" s="153"/>
      <c r="AA60" s="153"/>
      <c r="AC60" s="158"/>
    </row>
    <row r="61" spans="1:31">
      <c r="A61" s="141"/>
      <c r="B61" s="18"/>
      <c r="C61" s="141"/>
      <c r="D61" s="18"/>
      <c r="E61" s="144"/>
      <c r="F61" s="144"/>
      <c r="G61" s="144"/>
      <c r="H61" s="144"/>
      <c r="I61" s="144"/>
      <c r="J61" s="144"/>
      <c r="K61" s="131"/>
      <c r="L61" s="135"/>
      <c r="M61" s="144"/>
      <c r="N61" s="144"/>
      <c r="O61" s="144"/>
      <c r="P61" s="144"/>
      <c r="Q61" s="144"/>
      <c r="R61" s="144"/>
      <c r="S61" s="144"/>
      <c r="U61" s="163"/>
      <c r="V61" s="147"/>
      <c r="W61" s="151"/>
      <c r="X61" s="151"/>
      <c r="Y61" s="150"/>
      <c r="Z61" s="153"/>
      <c r="AA61" s="153"/>
      <c r="AC61" s="158"/>
    </row>
    <row r="62" spans="1:31">
      <c r="A62" s="141"/>
      <c r="B62" s="18"/>
      <c r="C62" s="141"/>
      <c r="D62" s="18"/>
      <c r="E62" s="144"/>
      <c r="F62" s="144"/>
      <c r="G62" s="144"/>
      <c r="H62" s="144"/>
      <c r="I62" s="144"/>
      <c r="J62" s="144"/>
      <c r="K62" s="131"/>
      <c r="L62" s="95"/>
      <c r="M62" s="243"/>
      <c r="N62" s="243"/>
      <c r="O62" s="243"/>
      <c r="P62" s="144"/>
      <c r="Q62" s="144"/>
      <c r="R62" s="144"/>
      <c r="S62" s="144"/>
      <c r="U62" s="213"/>
      <c r="V62" s="213"/>
      <c r="W62" s="215"/>
      <c r="X62" s="215"/>
      <c r="Y62" s="150"/>
      <c r="Z62" s="214" t="str">
        <f>X68</f>
        <v>Kateřina Mikelová</v>
      </c>
      <c r="AA62" s="211"/>
      <c r="AC62" s="158"/>
    </row>
    <row r="63" spans="1:31">
      <c r="A63" s="141"/>
      <c r="B63" s="18"/>
      <c r="C63" s="141"/>
      <c r="D63" s="18"/>
      <c r="E63" s="144"/>
      <c r="F63" s="144"/>
      <c r="G63" s="144"/>
      <c r="H63" s="144"/>
      <c r="I63" s="144"/>
      <c r="J63" s="144"/>
      <c r="K63" s="131"/>
      <c r="L63" s="144"/>
      <c r="M63" s="243"/>
      <c r="N63" s="243"/>
      <c r="O63" s="243"/>
      <c r="P63" s="132"/>
      <c r="Q63" s="144"/>
      <c r="R63" s="144"/>
      <c r="S63" s="144"/>
      <c r="U63" s="213"/>
      <c r="V63" s="213"/>
      <c r="W63" s="210"/>
      <c r="X63" s="210"/>
      <c r="Y63" s="150"/>
      <c r="Z63" s="192"/>
      <c r="AA63" s="193"/>
      <c r="AC63" s="158"/>
    </row>
    <row r="64" spans="1:31">
      <c r="A64" s="141"/>
      <c r="B64" s="18"/>
      <c r="C64" s="141"/>
      <c r="D64" s="18"/>
      <c r="E64" s="144"/>
      <c r="F64" s="144"/>
      <c r="G64" s="144"/>
      <c r="H64" s="144"/>
      <c r="I64" s="144"/>
      <c r="J64" s="144"/>
      <c r="K64" s="131"/>
      <c r="L64" s="178"/>
      <c r="M64" s="144"/>
      <c r="N64" s="144"/>
      <c r="O64" s="144"/>
      <c r="P64" s="144"/>
      <c r="Q64" s="144"/>
      <c r="R64" s="144"/>
      <c r="S64" s="144"/>
      <c r="U64" s="163"/>
      <c r="V64" s="147"/>
      <c r="W64" s="147"/>
      <c r="X64" s="147"/>
      <c r="Y64" s="150"/>
      <c r="Z64" s="155"/>
      <c r="AA64" s="156"/>
      <c r="AC64" s="158"/>
    </row>
    <row r="65" spans="1:29">
      <c r="A65" s="141"/>
      <c r="B65" s="18"/>
      <c r="C65" s="141"/>
      <c r="D65" s="18"/>
      <c r="E65" s="144"/>
      <c r="F65" s="144"/>
      <c r="G65" s="144"/>
      <c r="H65" s="144"/>
      <c r="I65" s="144"/>
      <c r="J65" s="144"/>
      <c r="K65" s="131"/>
      <c r="L65" s="99"/>
      <c r="M65" s="144"/>
      <c r="N65" s="144"/>
      <c r="O65" s="144"/>
      <c r="P65" s="144"/>
      <c r="Q65" s="144"/>
      <c r="R65" s="144"/>
      <c r="S65" s="144"/>
      <c r="U65" s="163" t="s">
        <v>39</v>
      </c>
      <c r="V65" s="211" t="s">
        <v>294</v>
      </c>
      <c r="W65" s="211"/>
      <c r="X65" s="147"/>
      <c r="Y65" s="150"/>
      <c r="Z65" s="155"/>
      <c r="AA65" s="156"/>
      <c r="AC65" s="158"/>
    </row>
    <row r="66" spans="1:29">
      <c r="A66" s="141"/>
      <c r="B66" s="18"/>
      <c r="C66" s="141"/>
      <c r="D66" s="18"/>
      <c r="E66" s="144"/>
      <c r="F66" s="144"/>
      <c r="G66" s="144"/>
      <c r="H66" s="144"/>
      <c r="I66" s="144"/>
      <c r="J66" s="144"/>
      <c r="K66" s="131"/>
      <c r="L66" s="99"/>
      <c r="M66" s="144"/>
      <c r="N66" s="144"/>
      <c r="O66" s="144"/>
      <c r="P66" s="144"/>
      <c r="Q66" s="144"/>
      <c r="R66" s="144"/>
      <c r="S66" s="144"/>
      <c r="U66" s="163"/>
      <c r="V66" s="147"/>
      <c r="W66" s="149"/>
      <c r="X66" s="147"/>
      <c r="Y66" s="150"/>
      <c r="Z66" s="155"/>
      <c r="AA66" s="156"/>
      <c r="AC66" s="158"/>
    </row>
    <row r="67" spans="1:29">
      <c r="A67" s="141"/>
      <c r="B67" s="18"/>
      <c r="C67" s="141"/>
      <c r="D67" s="18"/>
      <c r="E67" s="144"/>
      <c r="F67" s="144"/>
      <c r="G67" s="144"/>
      <c r="H67" s="144"/>
      <c r="I67" s="144"/>
      <c r="J67" s="144"/>
      <c r="K67" s="131"/>
      <c r="L67" s="133"/>
      <c r="M67" s="144"/>
      <c r="N67" s="144"/>
      <c r="O67" s="144"/>
      <c r="P67" s="144"/>
      <c r="Q67" s="144"/>
      <c r="R67" s="144"/>
      <c r="S67" s="144"/>
      <c r="U67" s="163"/>
      <c r="V67" s="147"/>
      <c r="W67" s="150"/>
      <c r="X67" s="147"/>
      <c r="Y67" s="150"/>
      <c r="Z67" s="155"/>
      <c r="AA67" s="156"/>
      <c r="AC67" s="158"/>
    </row>
    <row r="68" spans="1:29">
      <c r="A68" s="141"/>
      <c r="B68" s="18"/>
      <c r="C68" s="141"/>
      <c r="D68" s="18"/>
      <c r="E68" s="144"/>
      <c r="F68" s="144"/>
      <c r="G68" s="144"/>
      <c r="H68" s="144"/>
      <c r="I68" s="144"/>
      <c r="J68" s="144"/>
      <c r="K68" s="131"/>
      <c r="L68" s="135"/>
      <c r="M68" s="101"/>
      <c r="N68" s="102"/>
      <c r="O68" s="101"/>
      <c r="P68" s="144"/>
      <c r="Q68" s="144"/>
      <c r="R68" s="144"/>
      <c r="S68" s="144"/>
      <c r="U68" s="163"/>
      <c r="V68" s="147"/>
      <c r="W68" s="150"/>
      <c r="X68" s="208" t="str">
        <f>V65</f>
        <v>Kateřina Mikelová</v>
      </c>
      <c r="Y68" s="209"/>
      <c r="Z68" s="155"/>
      <c r="AA68" s="156"/>
      <c r="AC68" s="158"/>
    </row>
    <row r="69" spans="1:29">
      <c r="A69" s="141"/>
      <c r="B69" s="18"/>
      <c r="C69" s="141"/>
      <c r="D69" s="18"/>
      <c r="E69" s="144"/>
      <c r="F69" s="144"/>
      <c r="G69" s="144"/>
      <c r="H69" s="144"/>
      <c r="I69" s="144"/>
      <c r="J69" s="144"/>
      <c r="K69" s="131"/>
      <c r="L69" s="135"/>
      <c r="M69" s="144"/>
      <c r="N69" s="144"/>
      <c r="O69" s="144"/>
      <c r="P69" s="144"/>
      <c r="Q69" s="144"/>
      <c r="R69" s="144"/>
      <c r="S69" s="144"/>
      <c r="U69" s="163"/>
      <c r="V69" s="147"/>
      <c r="W69" s="150"/>
      <c r="X69" s="148"/>
      <c r="Y69" s="152"/>
      <c r="Z69" s="155"/>
      <c r="AA69" s="156"/>
      <c r="AC69" s="158"/>
    </row>
    <row r="70" spans="1:29">
      <c r="A70" s="141"/>
      <c r="B70" s="18"/>
      <c r="C70" s="141"/>
      <c r="D70" s="18"/>
      <c r="E70" s="144"/>
      <c r="F70" s="144"/>
      <c r="G70" s="144"/>
      <c r="H70" s="144"/>
      <c r="I70" s="144"/>
      <c r="J70" s="144"/>
      <c r="K70" s="131"/>
      <c r="L70" s="135"/>
      <c r="M70" s="144"/>
      <c r="N70" s="144"/>
      <c r="O70" s="144"/>
      <c r="P70" s="144"/>
      <c r="Q70" s="144"/>
      <c r="R70" s="144"/>
      <c r="S70" s="144"/>
      <c r="U70" s="163"/>
      <c r="V70" s="147"/>
      <c r="W70" s="150"/>
      <c r="X70" s="147"/>
      <c r="Y70" s="151"/>
      <c r="Z70" s="155"/>
      <c r="AA70" s="156"/>
      <c r="AC70" s="158"/>
    </row>
    <row r="71" spans="1:29">
      <c r="A71" s="141"/>
      <c r="B71" s="18"/>
      <c r="C71" s="141"/>
      <c r="D71" s="18"/>
      <c r="E71" s="144"/>
      <c r="F71" s="144"/>
      <c r="G71" s="144"/>
      <c r="H71" s="144"/>
      <c r="I71" s="144"/>
      <c r="J71" s="144"/>
      <c r="K71" s="131"/>
      <c r="L71" s="135"/>
      <c r="M71" s="144"/>
      <c r="N71" s="144"/>
      <c r="O71" s="144"/>
      <c r="P71" s="144"/>
      <c r="Q71" s="144"/>
      <c r="R71" s="144"/>
      <c r="S71" s="144"/>
      <c r="U71" s="163" t="s">
        <v>35</v>
      </c>
      <c r="V71" s="218" t="s">
        <v>169</v>
      </c>
      <c r="W71" s="209"/>
      <c r="X71" s="147"/>
      <c r="Y71" s="147"/>
      <c r="Z71" s="155"/>
      <c r="AA71" s="156"/>
      <c r="AC71" s="158"/>
    </row>
    <row r="72" spans="1:29">
      <c r="A72" s="141"/>
      <c r="B72" s="18"/>
      <c r="C72" s="141"/>
      <c r="D72" s="18"/>
      <c r="E72" s="144"/>
      <c r="F72" s="144"/>
      <c r="G72" s="144"/>
      <c r="H72" s="144"/>
      <c r="I72" s="144"/>
      <c r="J72" s="144"/>
      <c r="K72" s="131"/>
      <c r="L72" s="95"/>
      <c r="M72" s="243"/>
      <c r="N72" s="243"/>
      <c r="O72" s="243"/>
      <c r="P72" s="144"/>
      <c r="Q72" s="144"/>
      <c r="R72" s="144"/>
      <c r="S72" s="144"/>
      <c r="U72" s="163"/>
      <c r="Z72" s="157"/>
      <c r="AA72" s="158"/>
      <c r="AC72" s="158"/>
    </row>
    <row r="73" spans="1:29">
      <c r="A73" s="141"/>
      <c r="B73" s="18"/>
      <c r="C73" s="141"/>
      <c r="D73" s="18"/>
      <c r="E73" s="144"/>
      <c r="F73" s="144"/>
      <c r="G73" s="144"/>
      <c r="H73" s="144"/>
      <c r="I73" s="144"/>
      <c r="J73" s="144"/>
      <c r="K73" s="131"/>
      <c r="L73" s="144"/>
      <c r="M73" s="243"/>
      <c r="N73" s="243"/>
      <c r="O73" s="243"/>
      <c r="P73" s="132"/>
      <c r="Q73" s="144"/>
      <c r="R73" s="144"/>
      <c r="S73" s="144"/>
      <c r="U73" s="163"/>
      <c r="Z73" s="157"/>
      <c r="AA73" s="158"/>
      <c r="AC73" s="158"/>
    </row>
    <row r="74" spans="1:29">
      <c r="A74" s="141"/>
      <c r="B74" s="18"/>
      <c r="C74" s="141"/>
      <c r="D74" s="18"/>
      <c r="E74" s="144"/>
      <c r="F74" s="144"/>
      <c r="G74" s="144"/>
      <c r="H74" s="144"/>
      <c r="I74" s="144"/>
      <c r="J74" s="144"/>
      <c r="K74" s="131"/>
      <c r="L74" s="133"/>
      <c r="M74" s="144"/>
      <c r="N74" s="144"/>
      <c r="O74" s="144"/>
      <c r="P74" s="144"/>
      <c r="Q74" s="144"/>
      <c r="R74" s="144"/>
      <c r="S74" s="144"/>
      <c r="U74" s="190" t="str">
        <f>V71</f>
        <v>Jitka Suchá</v>
      </c>
      <c r="V74" s="190"/>
      <c r="Y74" s="190" t="str">
        <f>X56</f>
        <v>Klára Petrušková</v>
      </c>
      <c r="Z74" s="190"/>
      <c r="AA74" s="158"/>
      <c r="AB74" s="189" t="str">
        <f>Z86</f>
        <v>Patricie Klailová</v>
      </c>
      <c r="AC74" s="216"/>
    </row>
    <row r="75" spans="1:29">
      <c r="A75" s="141"/>
      <c r="B75" s="18"/>
      <c r="C75" s="141"/>
      <c r="D75" s="18"/>
      <c r="E75" s="144"/>
      <c r="F75" s="144"/>
      <c r="G75" s="144"/>
      <c r="H75" s="144"/>
      <c r="I75" s="144"/>
      <c r="J75" s="144"/>
      <c r="K75" s="131"/>
      <c r="L75" s="134"/>
      <c r="M75" s="144"/>
      <c r="N75" s="144"/>
      <c r="O75" s="144"/>
      <c r="P75" s="144"/>
      <c r="Q75" s="144"/>
      <c r="R75" s="144"/>
      <c r="S75" s="144"/>
      <c r="U75" s="184" t="s">
        <v>305</v>
      </c>
      <c r="V75" s="184"/>
      <c r="Y75" s="184" t="s">
        <v>215</v>
      </c>
      <c r="Z75" s="184"/>
      <c r="AA75" s="158"/>
    </row>
    <row r="76" spans="1:29">
      <c r="A76" s="141"/>
      <c r="B76" s="18"/>
      <c r="C76" s="141"/>
      <c r="D76" s="18"/>
      <c r="E76" s="144"/>
      <c r="F76" s="144"/>
      <c r="G76" s="144"/>
      <c r="H76" s="144"/>
      <c r="I76" s="144"/>
      <c r="J76" s="144"/>
      <c r="K76" s="131"/>
      <c r="L76" s="99"/>
      <c r="M76" s="144"/>
      <c r="N76" s="144"/>
      <c r="O76" s="144"/>
      <c r="P76" s="144"/>
      <c r="Q76" s="144"/>
      <c r="R76" s="144"/>
      <c r="S76" s="144"/>
      <c r="U76" s="163"/>
      <c r="Z76" s="157"/>
      <c r="AA76" s="158"/>
    </row>
    <row r="77" spans="1:29">
      <c r="A77" s="141"/>
      <c r="B77" s="18"/>
      <c r="C77" s="141"/>
      <c r="D77" s="18"/>
      <c r="E77" s="144"/>
      <c r="F77" s="144"/>
      <c r="G77" s="144"/>
      <c r="H77" s="144"/>
      <c r="I77" s="144"/>
      <c r="J77" s="144"/>
      <c r="K77" s="131"/>
      <c r="L77" s="99"/>
      <c r="M77" s="144"/>
      <c r="N77" s="144"/>
      <c r="O77" s="144"/>
      <c r="P77" s="144"/>
      <c r="Q77" s="144"/>
      <c r="R77" s="144"/>
      <c r="S77" s="144"/>
      <c r="U77" s="163" t="s">
        <v>18</v>
      </c>
      <c r="V77" s="211" t="s">
        <v>296</v>
      </c>
      <c r="W77" s="211"/>
      <c r="X77" s="147"/>
      <c r="Y77" s="147"/>
      <c r="Z77" s="155"/>
      <c r="AA77" s="156"/>
    </row>
    <row r="78" spans="1:29">
      <c r="A78" s="141"/>
      <c r="B78" s="18"/>
      <c r="C78" s="141"/>
      <c r="D78" s="18"/>
      <c r="E78" s="144"/>
      <c r="F78" s="144"/>
      <c r="G78" s="144"/>
      <c r="H78" s="144"/>
      <c r="I78" s="144"/>
      <c r="J78" s="144"/>
      <c r="K78" s="131"/>
      <c r="L78" s="135"/>
      <c r="M78" s="101"/>
      <c r="N78" s="102"/>
      <c r="O78" s="101"/>
      <c r="P78" s="144"/>
      <c r="Q78" s="144"/>
      <c r="R78" s="144"/>
      <c r="S78" s="144"/>
      <c r="U78" s="163"/>
      <c r="V78" s="147"/>
      <c r="W78" s="149"/>
      <c r="X78" s="147"/>
      <c r="Y78" s="147"/>
      <c r="Z78" s="155"/>
      <c r="AA78" s="156"/>
    </row>
    <row r="79" spans="1:29">
      <c r="A79" s="141"/>
      <c r="B79" s="18"/>
      <c r="C79" s="141"/>
      <c r="D79" s="18"/>
      <c r="E79" s="144"/>
      <c r="F79" s="144"/>
      <c r="G79" s="144"/>
      <c r="H79" s="144"/>
      <c r="I79" s="144"/>
      <c r="J79" s="144"/>
      <c r="K79" s="131"/>
      <c r="L79" s="135"/>
      <c r="M79" s="144"/>
      <c r="N79" s="144"/>
      <c r="O79" s="144"/>
      <c r="P79" s="144"/>
      <c r="Q79" s="144"/>
      <c r="R79" s="144"/>
      <c r="S79" s="144"/>
      <c r="U79" s="163"/>
      <c r="V79" s="147"/>
      <c r="W79" s="150"/>
      <c r="X79" s="147"/>
      <c r="Y79" s="147"/>
      <c r="Z79" s="155"/>
      <c r="AA79" s="156"/>
    </row>
    <row r="80" spans="1:29">
      <c r="A80" s="141"/>
      <c r="B80" s="18"/>
      <c r="C80" s="141"/>
      <c r="D80" s="18"/>
      <c r="E80" s="144"/>
      <c r="F80" s="144"/>
      <c r="G80" s="144"/>
      <c r="H80" s="144"/>
      <c r="I80" s="144"/>
      <c r="J80" s="144"/>
      <c r="K80" s="131"/>
      <c r="L80" s="135"/>
      <c r="M80" s="144"/>
      <c r="N80" s="144"/>
      <c r="O80" s="144"/>
      <c r="P80" s="144"/>
      <c r="Q80" s="144"/>
      <c r="R80" s="144"/>
      <c r="S80" s="144"/>
      <c r="U80" s="163"/>
      <c r="V80" s="147"/>
      <c r="W80" s="150"/>
      <c r="X80" s="214" t="str">
        <f>V83</f>
        <v>Karolína Melíšková</v>
      </c>
      <c r="Y80" s="211"/>
      <c r="Z80" s="155"/>
      <c r="AA80" s="156"/>
    </row>
    <row r="81" spans="5:27"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U81" s="163"/>
      <c r="V81" s="147"/>
      <c r="W81" s="150"/>
      <c r="X81" s="148"/>
      <c r="Y81" s="149"/>
      <c r="Z81" s="155"/>
      <c r="AA81" s="156"/>
    </row>
    <row r="82" spans="5:27"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U82" s="163"/>
      <c r="V82" s="147"/>
      <c r="W82" s="150"/>
      <c r="X82" s="147"/>
      <c r="Y82" s="150"/>
      <c r="Z82" s="155"/>
      <c r="AA82" s="156"/>
    </row>
    <row r="83" spans="5:27"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U83" s="163" t="s">
        <v>38</v>
      </c>
      <c r="V83" s="218" t="s">
        <v>149</v>
      </c>
      <c r="W83" s="209"/>
      <c r="X83" s="147"/>
      <c r="Y83" s="150"/>
      <c r="Z83" s="155"/>
      <c r="AA83" s="156"/>
    </row>
    <row r="84" spans="5:27"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U84" s="163"/>
      <c r="V84" s="147"/>
      <c r="W84" s="152"/>
      <c r="X84" s="151"/>
      <c r="Y84" s="150"/>
      <c r="Z84" s="155"/>
      <c r="AA84" s="156"/>
    </row>
    <row r="85" spans="5:27"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U85" s="163"/>
      <c r="V85" s="147"/>
      <c r="W85" s="151"/>
      <c r="X85" s="151"/>
      <c r="Y85" s="150"/>
      <c r="Z85" s="155"/>
      <c r="AA85" s="156"/>
    </row>
    <row r="86" spans="5:27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U86" s="213"/>
      <c r="V86" s="213"/>
      <c r="W86" s="215"/>
      <c r="X86" s="215"/>
      <c r="Y86" s="150"/>
      <c r="Z86" s="200" t="str">
        <f>X92</f>
        <v>Patricie Klailová</v>
      </c>
      <c r="AA86" s="202"/>
    </row>
    <row r="87" spans="5:27"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U87" s="213"/>
      <c r="V87" s="213"/>
      <c r="W87" s="210"/>
      <c r="X87" s="210"/>
      <c r="Y87" s="150"/>
      <c r="Z87" s="192"/>
      <c r="AA87" s="207"/>
    </row>
    <row r="88" spans="5:27"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U88" s="163"/>
      <c r="V88" s="147"/>
      <c r="W88" s="147"/>
      <c r="X88" s="147"/>
      <c r="Y88" s="150"/>
      <c r="Z88" s="153"/>
      <c r="AA88" s="153"/>
    </row>
    <row r="89" spans="5:27"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U89" s="163"/>
      <c r="V89" s="211"/>
      <c r="W89" s="211"/>
      <c r="X89" s="147"/>
      <c r="Y89" s="150"/>
      <c r="Z89" s="153"/>
      <c r="AA89" s="153"/>
    </row>
    <row r="90" spans="5:27"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U90" s="163"/>
      <c r="V90" s="147"/>
      <c r="W90" s="149"/>
      <c r="X90" s="147"/>
      <c r="Y90" s="150"/>
      <c r="Z90" s="153"/>
      <c r="AA90" s="153"/>
    </row>
    <row r="91" spans="5:27"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U91" s="163"/>
      <c r="V91" s="147"/>
      <c r="W91" s="150"/>
      <c r="X91" s="147"/>
      <c r="Y91" s="150"/>
      <c r="Z91" s="153"/>
      <c r="AA91" s="153"/>
    </row>
    <row r="92" spans="5:27">
      <c r="U92" s="163"/>
      <c r="V92" s="147"/>
      <c r="W92" s="163" t="s">
        <v>19</v>
      </c>
      <c r="X92" s="208" t="s">
        <v>147</v>
      </c>
      <c r="Y92" s="209"/>
      <c r="Z92" s="153"/>
      <c r="AA92" s="153"/>
    </row>
    <row r="93" spans="5:27">
      <c r="U93" s="163"/>
      <c r="V93" s="147"/>
      <c r="W93" s="150"/>
      <c r="X93" s="148"/>
      <c r="Y93" s="152"/>
      <c r="Z93" s="153"/>
      <c r="AA93" s="153"/>
    </row>
    <row r="94" spans="5:27">
      <c r="U94" s="163"/>
      <c r="V94" s="147"/>
      <c r="W94" s="150"/>
      <c r="X94" s="147"/>
      <c r="Y94" s="151"/>
      <c r="Z94" s="153"/>
      <c r="AA94" s="153"/>
    </row>
    <row r="95" spans="5:27">
      <c r="U95" s="163"/>
      <c r="V95" s="211"/>
      <c r="W95" s="212"/>
      <c r="X95" s="147"/>
      <c r="Y95" s="147"/>
      <c r="Z95" s="153"/>
      <c r="AA95" s="153"/>
    </row>
    <row r="96" spans="5:27">
      <c r="U96" s="163"/>
    </row>
    <row r="97" spans="21:27">
      <c r="U97" s="163"/>
    </row>
    <row r="98" spans="21:27">
      <c r="U98" s="163"/>
    </row>
    <row r="99" spans="21:27">
      <c r="U99" s="163"/>
      <c r="Y99" s="182" t="s">
        <v>292</v>
      </c>
      <c r="Z99" s="182"/>
      <c r="AA99" s="182"/>
    </row>
    <row r="100" spans="21:27">
      <c r="U100" s="163"/>
    </row>
    <row r="101" spans="21:27">
      <c r="U101" s="163"/>
      <c r="V101" s="211"/>
      <c r="W101" s="211"/>
      <c r="X101" s="147"/>
      <c r="Y101" s="147"/>
      <c r="Z101" s="153"/>
      <c r="AA101" s="153"/>
    </row>
    <row r="102" spans="21:27">
      <c r="U102" s="163"/>
      <c r="V102" s="147"/>
      <c r="W102" s="149"/>
      <c r="X102" s="147"/>
      <c r="Y102" s="147"/>
      <c r="Z102" s="153"/>
      <c r="AA102" s="153"/>
    </row>
    <row r="103" spans="21:27">
      <c r="U103" s="163"/>
      <c r="V103" s="147"/>
      <c r="W103" s="150"/>
      <c r="X103" s="147"/>
      <c r="Y103" s="147"/>
      <c r="Z103" s="153"/>
      <c r="AA103" s="153"/>
    </row>
    <row r="104" spans="21:27">
      <c r="U104" s="163"/>
      <c r="V104" s="147"/>
      <c r="W104" s="163" t="s">
        <v>20</v>
      </c>
      <c r="X104" s="214" t="s">
        <v>146</v>
      </c>
      <c r="Y104" s="211"/>
      <c r="Z104" s="153"/>
      <c r="AA104" s="153"/>
    </row>
    <row r="105" spans="21:27">
      <c r="U105" s="163"/>
      <c r="V105" s="147"/>
      <c r="W105" s="150"/>
      <c r="X105" s="148"/>
      <c r="Y105" s="149"/>
      <c r="Z105" s="153"/>
      <c r="AA105" s="153"/>
    </row>
    <row r="106" spans="21:27">
      <c r="U106" s="163"/>
      <c r="V106" s="147"/>
      <c r="W106" s="150"/>
      <c r="X106" s="147"/>
      <c r="Y106" s="150"/>
      <c r="Z106" s="153"/>
      <c r="AA106" s="153"/>
    </row>
    <row r="107" spans="21:27">
      <c r="U107" s="163"/>
      <c r="V107" s="211"/>
      <c r="W107" s="212"/>
      <c r="X107" s="147"/>
      <c r="Y107" s="150"/>
      <c r="Z107" s="153"/>
      <c r="AA107" s="153"/>
    </row>
    <row r="108" spans="21:27">
      <c r="U108" s="163"/>
      <c r="V108" s="147"/>
      <c r="W108" s="152"/>
      <c r="X108" s="151"/>
      <c r="Y108" s="150"/>
      <c r="Z108" s="153"/>
      <c r="AA108" s="153"/>
    </row>
    <row r="109" spans="21:27">
      <c r="U109" s="163"/>
      <c r="V109" s="147"/>
      <c r="W109" s="151"/>
      <c r="X109" s="151"/>
      <c r="Y109" s="150"/>
      <c r="Z109" s="153"/>
      <c r="AA109" s="153"/>
    </row>
    <row r="110" spans="21:27">
      <c r="U110" s="213"/>
      <c r="V110" s="213"/>
      <c r="W110" s="215"/>
      <c r="X110" s="215"/>
      <c r="Y110" s="150"/>
      <c r="Z110" s="200" t="str">
        <f>X104</f>
        <v>Martina Šmídová</v>
      </c>
      <c r="AA110" s="201"/>
    </row>
    <row r="111" spans="21:27">
      <c r="U111" s="213"/>
      <c r="V111" s="213"/>
      <c r="W111" s="210"/>
      <c r="X111" s="210"/>
      <c r="Y111" s="150"/>
      <c r="Z111" s="192"/>
      <c r="AA111" s="193"/>
    </row>
    <row r="112" spans="21:27">
      <c r="U112" s="163"/>
      <c r="V112" s="147"/>
      <c r="W112" s="147"/>
      <c r="X112" s="147"/>
      <c r="Y112" s="150"/>
      <c r="Z112" s="155"/>
      <c r="AA112" s="156"/>
    </row>
    <row r="113" spans="21:29">
      <c r="U113" s="163" t="s">
        <v>21</v>
      </c>
      <c r="V113" s="211" t="s">
        <v>162</v>
      </c>
      <c r="W113" s="211"/>
      <c r="X113" s="147"/>
      <c r="Y113" s="150"/>
      <c r="Z113" s="155"/>
      <c r="AA113" s="156"/>
    </row>
    <row r="114" spans="21:29">
      <c r="U114" s="163"/>
      <c r="V114" s="147"/>
      <c r="W114" s="149"/>
      <c r="X114" s="147"/>
      <c r="Y114" s="150"/>
      <c r="Z114" s="155"/>
      <c r="AA114" s="156"/>
    </row>
    <row r="115" spans="21:29">
      <c r="U115" s="163"/>
      <c r="V115" s="147"/>
      <c r="W115" s="150"/>
      <c r="X115" s="147"/>
      <c r="Y115" s="150"/>
      <c r="Z115" s="155"/>
      <c r="AA115" s="156"/>
    </row>
    <row r="116" spans="21:29">
      <c r="U116" s="163"/>
      <c r="V116" s="147"/>
      <c r="W116" s="150"/>
      <c r="X116" s="208" t="str">
        <f>V119</f>
        <v>Anna Kynclová</v>
      </c>
      <c r="Y116" s="209"/>
      <c r="Z116" s="155"/>
      <c r="AA116" s="156"/>
    </row>
    <row r="117" spans="21:29">
      <c r="U117" s="163"/>
      <c r="V117" s="147"/>
      <c r="W117" s="150"/>
      <c r="X117" s="148"/>
      <c r="Y117" s="152"/>
      <c r="Z117" s="155"/>
      <c r="AA117" s="156"/>
    </row>
    <row r="118" spans="21:29">
      <c r="U118" s="163"/>
      <c r="V118" s="147"/>
      <c r="W118" s="150"/>
      <c r="X118" s="147"/>
      <c r="Y118" s="151"/>
      <c r="Z118" s="155"/>
      <c r="AA118" s="156"/>
    </row>
    <row r="119" spans="21:29">
      <c r="U119" s="163" t="s">
        <v>32</v>
      </c>
      <c r="V119" s="211" t="s">
        <v>299</v>
      </c>
      <c r="W119" s="212"/>
      <c r="X119" s="147"/>
      <c r="Y119" s="147"/>
      <c r="Z119" s="155"/>
      <c r="AA119" s="156"/>
    </row>
    <row r="120" spans="21:29">
      <c r="U120" s="163"/>
      <c r="Z120" s="157"/>
      <c r="AA120" s="158"/>
    </row>
    <row r="121" spans="21:29">
      <c r="U121" s="163"/>
      <c r="Z121" s="157"/>
      <c r="AA121" s="158"/>
    </row>
    <row r="122" spans="21:29">
      <c r="U122" s="190" t="str">
        <f>V113</f>
        <v>Michaela Smělá</v>
      </c>
      <c r="V122" s="190"/>
      <c r="Y122" s="190" t="str">
        <f>X140</f>
        <v>Raisa Sendrea</v>
      </c>
      <c r="Z122" s="190"/>
      <c r="AA122" s="158"/>
      <c r="AB122" s="189" t="str">
        <f>Z110</f>
        <v>Martina Šmídová</v>
      </c>
      <c r="AC122" s="190"/>
    </row>
    <row r="123" spans="21:29">
      <c r="U123" s="184" t="s">
        <v>309</v>
      </c>
      <c r="V123" s="184"/>
      <c r="Y123" s="184" t="s">
        <v>308</v>
      </c>
      <c r="Z123" s="184"/>
      <c r="AA123" s="158"/>
      <c r="AC123" s="159"/>
    </row>
    <row r="124" spans="21:29">
      <c r="U124" s="163"/>
      <c r="Z124" s="157"/>
      <c r="AA124" s="158"/>
      <c r="AC124" s="158"/>
    </row>
    <row r="125" spans="21:29">
      <c r="U125" s="163" t="s">
        <v>48</v>
      </c>
      <c r="V125" s="211" t="s">
        <v>293</v>
      </c>
      <c r="W125" s="211"/>
      <c r="X125" s="147"/>
      <c r="Y125" s="147"/>
      <c r="Z125" s="155"/>
      <c r="AA125" s="156"/>
      <c r="AC125" s="158"/>
    </row>
    <row r="126" spans="21:29">
      <c r="U126" s="163"/>
      <c r="V126" s="147"/>
      <c r="W126" s="150"/>
      <c r="X126" s="147"/>
      <c r="Y126" s="147"/>
      <c r="Z126" s="155"/>
      <c r="AA126" s="156"/>
      <c r="AC126" s="158"/>
    </row>
    <row r="127" spans="21:29">
      <c r="U127" s="163"/>
      <c r="V127" s="147"/>
      <c r="W127" s="150"/>
      <c r="X127" s="147"/>
      <c r="Y127" s="147"/>
      <c r="Z127" s="155"/>
      <c r="AA127" s="156"/>
      <c r="AC127" s="158"/>
    </row>
    <row r="128" spans="21:29">
      <c r="U128" s="163"/>
      <c r="V128" s="147"/>
      <c r="W128" s="150"/>
      <c r="X128" s="214" t="str">
        <f>V125</f>
        <v>Magdaléna Horová</v>
      </c>
      <c r="Y128" s="211"/>
      <c r="Z128" s="155"/>
      <c r="AA128" s="156"/>
      <c r="AC128" s="158"/>
    </row>
    <row r="129" spans="21:29">
      <c r="U129" s="163"/>
      <c r="V129" s="147"/>
      <c r="W129" s="150"/>
      <c r="X129" s="148"/>
      <c r="Y129" s="149"/>
      <c r="Z129" s="155"/>
      <c r="AA129" s="156"/>
      <c r="AC129" s="158"/>
    </row>
    <row r="130" spans="21:29">
      <c r="U130" s="163"/>
      <c r="V130" s="147"/>
      <c r="W130" s="150"/>
      <c r="X130" s="147"/>
      <c r="Y130" s="150"/>
      <c r="Z130" s="155"/>
      <c r="AA130" s="156"/>
      <c r="AC130" s="158"/>
    </row>
    <row r="131" spans="21:29">
      <c r="U131" s="163" t="s">
        <v>45</v>
      </c>
      <c r="V131" s="211" t="s">
        <v>301</v>
      </c>
      <c r="W131" s="212"/>
      <c r="X131" s="147"/>
      <c r="Y131" s="150"/>
      <c r="Z131" s="155"/>
      <c r="AA131" s="156"/>
      <c r="AC131" s="158"/>
    </row>
    <row r="132" spans="21:29">
      <c r="U132" s="163"/>
      <c r="V132" s="147"/>
      <c r="W132" s="152"/>
      <c r="X132" s="151"/>
      <c r="Y132" s="150"/>
      <c r="Z132" s="155"/>
      <c r="AA132" s="156"/>
      <c r="AC132" s="158"/>
    </row>
    <row r="133" spans="21:29">
      <c r="U133" s="163"/>
      <c r="V133" s="147"/>
      <c r="W133" s="151"/>
      <c r="X133" s="151"/>
      <c r="Y133" s="150"/>
      <c r="Z133" s="155"/>
      <c r="AA133" s="156"/>
      <c r="AC133" s="158"/>
    </row>
    <row r="134" spans="21:29">
      <c r="U134" s="215"/>
      <c r="V134" s="215"/>
      <c r="W134" s="215"/>
      <c r="X134" s="215"/>
      <c r="Y134" s="150"/>
      <c r="Z134" s="200" t="str">
        <f>X128</f>
        <v>Magdaléna Horová</v>
      </c>
      <c r="AA134" s="202"/>
      <c r="AC134" s="158"/>
    </row>
    <row r="135" spans="21:29">
      <c r="U135" s="213"/>
      <c r="V135" s="213"/>
      <c r="W135" s="210"/>
      <c r="X135" s="210"/>
      <c r="Y135" s="150"/>
      <c r="Z135" s="192"/>
      <c r="AA135" s="207"/>
      <c r="AC135" s="158"/>
    </row>
    <row r="136" spans="21:29">
      <c r="U136" s="163"/>
      <c r="V136" s="147"/>
      <c r="W136" s="147"/>
      <c r="X136" s="147"/>
      <c r="Y136" s="150"/>
      <c r="Z136" s="153"/>
      <c r="AA136" s="153"/>
      <c r="AC136" s="158"/>
    </row>
    <row r="137" spans="21:29">
      <c r="U137" s="163"/>
      <c r="V137" s="211"/>
      <c r="W137" s="211"/>
      <c r="X137" s="147"/>
      <c r="Y137" s="150"/>
      <c r="Z137" s="153"/>
      <c r="AA137" s="153"/>
      <c r="AC137" s="158"/>
    </row>
    <row r="138" spans="21:29">
      <c r="U138" s="163"/>
      <c r="V138" s="147"/>
      <c r="W138" s="149"/>
      <c r="X138" s="147"/>
      <c r="Y138" s="150"/>
      <c r="Z138" s="153"/>
      <c r="AA138" s="153"/>
      <c r="AC138" s="158"/>
    </row>
    <row r="139" spans="21:29">
      <c r="U139" s="163"/>
      <c r="V139" s="147"/>
      <c r="W139" s="150"/>
      <c r="X139" s="147"/>
      <c r="Y139" s="150"/>
      <c r="Z139" s="153"/>
      <c r="AA139" s="153"/>
      <c r="AC139" s="158"/>
    </row>
    <row r="140" spans="21:29">
      <c r="U140" s="163"/>
      <c r="V140" s="147"/>
      <c r="W140" s="167" t="s">
        <v>44</v>
      </c>
      <c r="X140" s="208" t="s">
        <v>304</v>
      </c>
      <c r="Y140" s="209"/>
      <c r="Z140" s="153"/>
      <c r="AA140" s="153"/>
      <c r="AC140" s="158"/>
    </row>
    <row r="141" spans="21:29">
      <c r="U141" s="163"/>
      <c r="V141" s="147"/>
      <c r="W141" s="150"/>
      <c r="X141" s="148"/>
      <c r="Y141" s="152"/>
      <c r="Z141" s="153"/>
      <c r="AA141" s="153"/>
      <c r="AC141" s="158"/>
    </row>
    <row r="142" spans="21:29">
      <c r="U142" s="163"/>
      <c r="V142" s="147"/>
      <c r="W142" s="150"/>
      <c r="X142" s="147"/>
      <c r="Y142" s="151"/>
      <c r="Z142" s="153"/>
      <c r="AA142" s="153"/>
      <c r="AC142" s="158"/>
    </row>
    <row r="143" spans="21:29">
      <c r="U143" s="163"/>
      <c r="V143" s="211"/>
      <c r="W143" s="212"/>
      <c r="X143" s="147"/>
      <c r="Y143" s="147"/>
      <c r="Z143" s="153"/>
      <c r="AA143" s="153"/>
      <c r="AC143" s="158"/>
    </row>
    <row r="144" spans="21:29">
      <c r="U144" s="163"/>
      <c r="AC144" s="158"/>
    </row>
    <row r="145" spans="21:31">
      <c r="U145" s="163"/>
      <c r="AC145" s="158"/>
    </row>
    <row r="146" spans="21:31">
      <c r="U146" s="213"/>
      <c r="V146" s="213"/>
      <c r="AA146" s="190" t="str">
        <f>Z134</f>
        <v>Magdaléna Horová</v>
      </c>
      <c r="AB146" s="190"/>
      <c r="AC146" s="158"/>
      <c r="AD146" s="189" t="str">
        <f>AB122</f>
        <v>Martina Šmídová</v>
      </c>
      <c r="AE146" s="190"/>
    </row>
    <row r="147" spans="21:31">
      <c r="U147" s="163"/>
      <c r="V147" s="157"/>
      <c r="AA147" s="184" t="s">
        <v>307</v>
      </c>
      <c r="AB147" s="184"/>
      <c r="AC147" s="158"/>
      <c r="AD147" s="183" t="s">
        <v>306</v>
      </c>
      <c r="AE147" s="184"/>
    </row>
    <row r="148" spans="21:31">
      <c r="U148" s="163"/>
      <c r="AC148" s="158"/>
    </row>
    <row r="149" spans="21:31">
      <c r="U149" s="163"/>
      <c r="AC149" s="158"/>
    </row>
    <row r="150" spans="21:31">
      <c r="U150" s="163"/>
      <c r="V150" s="211"/>
      <c r="W150" s="211"/>
      <c r="X150" s="147"/>
      <c r="Y150" s="147"/>
      <c r="Z150" s="153"/>
      <c r="AA150" s="153"/>
      <c r="AC150" s="158"/>
    </row>
    <row r="151" spans="21:31">
      <c r="U151" s="163"/>
      <c r="V151" s="147"/>
      <c r="W151" s="149"/>
      <c r="X151" s="147"/>
      <c r="Y151" s="147"/>
      <c r="Z151" s="153"/>
      <c r="AA151" s="153"/>
      <c r="AC151" s="158"/>
    </row>
    <row r="152" spans="21:31">
      <c r="U152" s="163"/>
      <c r="V152" s="147"/>
      <c r="W152" s="150"/>
      <c r="X152" s="147"/>
      <c r="Y152" s="147"/>
      <c r="Z152" s="153"/>
      <c r="AA152" s="153"/>
      <c r="AC152" s="158"/>
    </row>
    <row r="153" spans="21:31">
      <c r="U153" s="163"/>
      <c r="V153" s="147"/>
      <c r="W153" s="167" t="s">
        <v>33</v>
      </c>
      <c r="X153" s="214" t="s">
        <v>164</v>
      </c>
      <c r="Y153" s="211"/>
      <c r="Z153" s="153"/>
      <c r="AA153" s="153"/>
      <c r="AC153" s="158"/>
    </row>
    <row r="154" spans="21:31">
      <c r="U154" s="163"/>
      <c r="V154" s="147"/>
      <c r="W154" s="150"/>
      <c r="X154" s="148"/>
      <c r="Y154" s="149"/>
      <c r="Z154" s="153"/>
      <c r="AA154" s="153"/>
      <c r="AC154" s="158"/>
    </row>
    <row r="155" spans="21:31">
      <c r="U155" s="163"/>
      <c r="V155" s="147"/>
      <c r="W155" s="150"/>
      <c r="X155" s="147"/>
      <c r="Y155" s="150"/>
      <c r="Z155" s="153"/>
      <c r="AA155" s="153"/>
      <c r="AC155" s="158"/>
    </row>
    <row r="156" spans="21:31">
      <c r="U156" s="163"/>
      <c r="V156" s="211"/>
      <c r="W156" s="212"/>
      <c r="X156" s="147"/>
      <c r="Y156" s="150"/>
      <c r="Z156" s="153"/>
      <c r="AA156" s="153"/>
      <c r="AC156" s="158"/>
    </row>
    <row r="157" spans="21:31">
      <c r="U157" s="163"/>
      <c r="V157" s="147"/>
      <c r="W157" s="152"/>
      <c r="X157" s="151"/>
      <c r="Y157" s="150"/>
      <c r="Z157" s="153"/>
      <c r="AA157" s="153"/>
      <c r="AC157" s="158"/>
    </row>
    <row r="158" spans="21:31">
      <c r="U158" s="163"/>
      <c r="V158" s="147"/>
      <c r="W158" s="151"/>
      <c r="X158" s="151"/>
      <c r="Y158" s="150"/>
      <c r="Z158" s="153"/>
      <c r="AA158" s="153"/>
      <c r="AC158" s="158"/>
    </row>
    <row r="159" spans="21:31">
      <c r="U159" s="213"/>
      <c r="V159" s="213"/>
      <c r="W159" s="151"/>
      <c r="X159" s="151"/>
      <c r="Y159" s="150"/>
      <c r="Z159" s="200" t="str">
        <f>X153</f>
        <v>Anna Grusmanová</v>
      </c>
      <c r="AA159" s="201"/>
      <c r="AC159" s="158"/>
    </row>
    <row r="160" spans="21:31">
      <c r="U160" s="213"/>
      <c r="V160" s="213"/>
      <c r="W160" s="161"/>
      <c r="X160" s="161"/>
      <c r="Y160" s="150"/>
      <c r="Z160" s="192"/>
      <c r="AA160" s="193"/>
      <c r="AC160" s="158"/>
    </row>
    <row r="161" spans="21:29">
      <c r="U161" s="163"/>
      <c r="V161" s="147"/>
      <c r="W161" s="147"/>
      <c r="X161" s="147"/>
      <c r="Y161" s="150"/>
      <c r="Z161" s="155"/>
      <c r="AA161" s="156"/>
      <c r="AC161" s="158"/>
    </row>
    <row r="162" spans="21:29">
      <c r="U162" s="163" t="s">
        <v>47</v>
      </c>
      <c r="V162" s="211" t="s">
        <v>300</v>
      </c>
      <c r="W162" s="211"/>
      <c r="X162" s="147"/>
      <c r="Y162" s="150"/>
      <c r="Z162" s="155"/>
      <c r="AA162" s="156"/>
      <c r="AC162" s="158"/>
    </row>
    <row r="163" spans="21:29">
      <c r="U163" s="163"/>
      <c r="V163" s="147"/>
      <c r="W163" s="149"/>
      <c r="X163" s="147"/>
      <c r="Y163" s="150"/>
      <c r="Z163" s="155"/>
      <c r="AA163" s="156"/>
      <c r="AC163" s="158"/>
    </row>
    <row r="164" spans="21:29">
      <c r="U164" s="163"/>
      <c r="V164" s="147"/>
      <c r="W164" s="150"/>
      <c r="X164" s="147"/>
      <c r="Y164" s="150"/>
      <c r="Z164" s="155"/>
      <c r="AA164" s="156"/>
      <c r="AC164" s="158"/>
    </row>
    <row r="165" spans="21:29">
      <c r="U165" s="163"/>
      <c r="V165" s="147"/>
      <c r="W165" s="150"/>
      <c r="X165" s="208" t="str">
        <f>V168</f>
        <v>Kateřina Truchlá</v>
      </c>
      <c r="Y165" s="209"/>
      <c r="Z165" s="155"/>
      <c r="AA165" s="156"/>
      <c r="AC165" s="158"/>
    </row>
    <row r="166" spans="21:29">
      <c r="U166" s="163"/>
      <c r="V166" s="147"/>
      <c r="W166" s="150"/>
      <c r="X166" s="148"/>
      <c r="Y166" s="152"/>
      <c r="Z166" s="155"/>
      <c r="AA166" s="156"/>
      <c r="AC166" s="158"/>
    </row>
    <row r="167" spans="21:29">
      <c r="U167" s="163"/>
      <c r="V167" s="147"/>
      <c r="W167" s="150"/>
      <c r="X167" s="147"/>
      <c r="Y167" s="151"/>
      <c r="Z167" s="155"/>
      <c r="AA167" s="156"/>
      <c r="AC167" s="158"/>
    </row>
    <row r="168" spans="21:29">
      <c r="U168" s="163" t="s">
        <v>43</v>
      </c>
      <c r="V168" s="211" t="s">
        <v>303</v>
      </c>
      <c r="W168" s="212"/>
      <c r="X168" s="147"/>
      <c r="Y168" s="147"/>
      <c r="Z168" s="155"/>
      <c r="AA168" s="156"/>
      <c r="AC168" s="158"/>
    </row>
    <row r="169" spans="21:29">
      <c r="U169" s="163"/>
      <c r="Z169" s="157"/>
      <c r="AA169" s="158"/>
      <c r="AC169" s="158"/>
    </row>
    <row r="170" spans="21:29">
      <c r="U170" s="163"/>
      <c r="Z170" s="157"/>
      <c r="AA170" s="158"/>
      <c r="AC170" s="158"/>
    </row>
    <row r="171" spans="21:29">
      <c r="U171" s="190" t="str">
        <f>V162</f>
        <v>Alžběta Fousová</v>
      </c>
      <c r="V171" s="190"/>
      <c r="Y171" s="190" t="str">
        <f>X165</f>
        <v>Kateřina Truchlá</v>
      </c>
      <c r="Z171" s="190"/>
      <c r="AA171" s="158"/>
      <c r="AB171" s="189" t="str">
        <f>Z183</f>
        <v>Lucie Černá</v>
      </c>
      <c r="AC171" s="216"/>
    </row>
    <row r="172" spans="21:29">
      <c r="U172" s="184" t="s">
        <v>309</v>
      </c>
      <c r="V172" s="184"/>
      <c r="Y172" s="182" t="s">
        <v>308</v>
      </c>
      <c r="Z172" s="182"/>
      <c r="AA172" s="158"/>
    </row>
    <row r="173" spans="21:29">
      <c r="U173" s="163"/>
      <c r="Z173" s="157"/>
      <c r="AA173" s="158"/>
    </row>
    <row r="174" spans="21:29">
      <c r="U174" s="163" t="s">
        <v>22</v>
      </c>
      <c r="V174" s="211" t="s">
        <v>297</v>
      </c>
      <c r="W174" s="211"/>
      <c r="X174" s="147"/>
      <c r="Y174" s="147"/>
      <c r="Z174" s="155"/>
      <c r="AA174" s="156"/>
    </row>
    <row r="175" spans="21:29">
      <c r="U175" s="163"/>
      <c r="V175" s="147"/>
      <c r="W175" s="149"/>
      <c r="X175" s="147"/>
      <c r="Y175" s="147"/>
      <c r="Z175" s="155"/>
      <c r="AA175" s="156"/>
    </row>
    <row r="176" spans="21:29">
      <c r="U176" s="163"/>
      <c r="V176" s="147"/>
      <c r="W176" s="150"/>
      <c r="X176" s="147"/>
      <c r="Y176" s="147"/>
      <c r="Z176" s="155"/>
      <c r="AA176" s="156"/>
    </row>
    <row r="177" spans="21:27">
      <c r="U177" s="163"/>
      <c r="V177" s="147"/>
      <c r="W177" s="150"/>
      <c r="X177" s="214" t="str">
        <f>V174</f>
        <v>Lucie Černá</v>
      </c>
      <c r="Y177" s="211"/>
      <c r="Z177" s="155"/>
      <c r="AA177" s="156"/>
    </row>
    <row r="178" spans="21:27">
      <c r="U178" s="163"/>
      <c r="V178" s="147"/>
      <c r="W178" s="150"/>
      <c r="X178" s="148"/>
      <c r="Y178" s="149"/>
      <c r="Z178" s="155"/>
      <c r="AA178" s="156"/>
    </row>
    <row r="179" spans="21:27">
      <c r="U179" s="163"/>
      <c r="V179" s="147"/>
      <c r="W179" s="150"/>
      <c r="X179" s="147"/>
      <c r="Y179" s="150"/>
      <c r="Z179" s="155"/>
      <c r="AA179" s="156"/>
    </row>
    <row r="180" spans="21:27">
      <c r="U180" s="163" t="s">
        <v>46</v>
      </c>
      <c r="V180" s="211" t="s">
        <v>302</v>
      </c>
      <c r="W180" s="212"/>
      <c r="X180" s="147"/>
      <c r="Y180" s="150"/>
      <c r="Z180" s="155"/>
      <c r="AA180" s="156"/>
    </row>
    <row r="181" spans="21:27">
      <c r="U181" s="163"/>
      <c r="V181" s="147"/>
      <c r="W181" s="152"/>
      <c r="X181" s="151"/>
      <c r="Y181" s="150"/>
      <c r="Z181" s="155"/>
      <c r="AA181" s="156"/>
    </row>
    <row r="182" spans="21:27">
      <c r="U182" s="163"/>
      <c r="V182" s="147"/>
      <c r="W182" s="151"/>
      <c r="X182" s="151"/>
      <c r="Y182" s="150"/>
      <c r="Z182" s="155"/>
      <c r="AA182" s="156"/>
    </row>
    <row r="183" spans="21:27">
      <c r="U183" s="213"/>
      <c r="V183" s="213"/>
      <c r="W183" s="151"/>
      <c r="X183" s="151"/>
      <c r="Y183" s="150"/>
      <c r="Z183" s="200" t="str">
        <f>X177</f>
        <v>Lucie Černá</v>
      </c>
      <c r="AA183" s="202"/>
    </row>
    <row r="184" spans="21:27">
      <c r="U184" s="213"/>
      <c r="V184" s="213"/>
      <c r="W184" s="161"/>
      <c r="X184" s="161"/>
      <c r="Y184" s="150"/>
      <c r="Z184" s="192"/>
      <c r="AA184" s="207"/>
    </row>
    <row r="185" spans="21:27">
      <c r="U185" s="163"/>
      <c r="V185" s="147"/>
      <c r="W185" s="147"/>
      <c r="X185" s="147"/>
      <c r="Y185" s="150"/>
      <c r="Z185" s="153"/>
      <c r="AA185" s="153"/>
    </row>
    <row r="186" spans="21:27">
      <c r="U186" s="163"/>
      <c r="V186" s="211"/>
      <c r="W186" s="211"/>
      <c r="X186" s="147"/>
      <c r="Y186" s="150"/>
      <c r="Z186" s="153"/>
      <c r="AA186" s="153"/>
    </row>
    <row r="187" spans="21:27">
      <c r="U187" s="163"/>
      <c r="V187" s="147"/>
      <c r="W187" s="149"/>
      <c r="X187" s="147"/>
      <c r="Y187" s="150"/>
      <c r="Z187" s="153"/>
      <c r="AA187" s="153"/>
    </row>
    <row r="188" spans="21:27">
      <c r="U188" s="163"/>
      <c r="V188" s="147"/>
      <c r="W188" s="150"/>
      <c r="X188" s="147"/>
      <c r="Y188" s="150"/>
      <c r="Z188" s="153"/>
      <c r="AA188" s="153"/>
    </row>
    <row r="189" spans="21:27">
      <c r="U189" s="163"/>
      <c r="V189" s="147"/>
      <c r="W189" s="163" t="s">
        <v>23</v>
      </c>
      <c r="X189" s="208" t="s">
        <v>298</v>
      </c>
      <c r="Y189" s="209"/>
      <c r="Z189" s="153"/>
      <c r="AA189" s="153"/>
    </row>
    <row r="190" spans="21:27">
      <c r="U190" s="163"/>
      <c r="V190" s="147"/>
      <c r="W190" s="150"/>
      <c r="X190" s="148"/>
      <c r="Y190" s="152"/>
      <c r="Z190" s="153"/>
      <c r="AA190" s="153"/>
    </row>
    <row r="191" spans="21:27">
      <c r="U191" s="163"/>
      <c r="V191" s="147"/>
      <c r="W191" s="150"/>
      <c r="X191" s="147"/>
      <c r="Y191" s="151"/>
      <c r="Z191" s="153"/>
      <c r="AA191" s="153"/>
    </row>
    <row r="192" spans="21:27">
      <c r="U192" s="163"/>
      <c r="V192" s="211"/>
      <c r="W192" s="212"/>
      <c r="X192" s="147"/>
      <c r="Y192" s="147"/>
      <c r="Z192" s="153"/>
      <c r="AA192" s="153"/>
    </row>
  </sheetData>
  <mergeCells count="145">
    <mergeCell ref="AD147:AE147"/>
    <mergeCell ref="Y123:Z123"/>
    <mergeCell ref="U172:V172"/>
    <mergeCell ref="V186:W186"/>
    <mergeCell ref="X189:Y189"/>
    <mergeCell ref="V192:W192"/>
    <mergeCell ref="Y171:Z171"/>
    <mergeCell ref="Y172:Z172"/>
    <mergeCell ref="AB171:AC171"/>
    <mergeCell ref="U146:V146"/>
    <mergeCell ref="AA146:AB146"/>
    <mergeCell ref="AD146:AE146"/>
    <mergeCell ref="V131:W131"/>
    <mergeCell ref="U134:V134"/>
    <mergeCell ref="W134:X134"/>
    <mergeCell ref="Z134:AA134"/>
    <mergeCell ref="U135:V135"/>
    <mergeCell ref="W135:X135"/>
    <mergeCell ref="Z135:AA135"/>
    <mergeCell ref="V150:W150"/>
    <mergeCell ref="X153:Y153"/>
    <mergeCell ref="V156:W156"/>
    <mergeCell ref="U159:V159"/>
    <mergeCell ref="Z159:AA159"/>
    <mergeCell ref="U160:V160"/>
    <mergeCell ref="Z160:AA160"/>
    <mergeCell ref="V137:W137"/>
    <mergeCell ref="X140:Y140"/>
    <mergeCell ref="V143:W143"/>
    <mergeCell ref="AA147:AB147"/>
    <mergeCell ref="X177:Y177"/>
    <mergeCell ref="V180:W180"/>
    <mergeCell ref="U183:V183"/>
    <mergeCell ref="Z183:AA183"/>
    <mergeCell ref="U184:V184"/>
    <mergeCell ref="Z184:AA184"/>
    <mergeCell ref="V162:W162"/>
    <mergeCell ref="X165:Y165"/>
    <mergeCell ref="V168:W168"/>
    <mergeCell ref="U171:V171"/>
    <mergeCell ref="V174:W174"/>
    <mergeCell ref="U122:V122"/>
    <mergeCell ref="Y122:Z122"/>
    <mergeCell ref="AB122:AC122"/>
    <mergeCell ref="U123:V123"/>
    <mergeCell ref="V125:W125"/>
    <mergeCell ref="X128:Y128"/>
    <mergeCell ref="U111:V111"/>
    <mergeCell ref="W111:X111"/>
    <mergeCell ref="Z111:AA111"/>
    <mergeCell ref="V113:W113"/>
    <mergeCell ref="X116:Y116"/>
    <mergeCell ref="V119:W119"/>
    <mergeCell ref="Y99:AA99"/>
    <mergeCell ref="V101:W101"/>
    <mergeCell ref="X104:Y104"/>
    <mergeCell ref="V107:W107"/>
    <mergeCell ref="U110:V110"/>
    <mergeCell ref="W110:X110"/>
    <mergeCell ref="Z110:AA110"/>
    <mergeCell ref="U87:V87"/>
    <mergeCell ref="W87:X87"/>
    <mergeCell ref="Z87:AA87"/>
    <mergeCell ref="V89:W89"/>
    <mergeCell ref="X92:Y92"/>
    <mergeCell ref="V95:W95"/>
    <mergeCell ref="AB74:AC74"/>
    <mergeCell ref="V77:W77"/>
    <mergeCell ref="X80:Y80"/>
    <mergeCell ref="V83:W83"/>
    <mergeCell ref="U86:V86"/>
    <mergeCell ref="W86:X86"/>
    <mergeCell ref="Z86:AA86"/>
    <mergeCell ref="X68:Y68"/>
    <mergeCell ref="V71:W71"/>
    <mergeCell ref="Y75:Z75"/>
    <mergeCell ref="U75:V75"/>
    <mergeCell ref="M72:O72"/>
    <mergeCell ref="M73:O73"/>
    <mergeCell ref="U74:V74"/>
    <mergeCell ref="Y74:Z74"/>
    <mergeCell ref="Z62:AA62"/>
    <mergeCell ref="M63:O63"/>
    <mergeCell ref="U63:V63"/>
    <mergeCell ref="W63:X63"/>
    <mergeCell ref="Z63:AA63"/>
    <mergeCell ref="V65:W65"/>
    <mergeCell ref="M53:O53"/>
    <mergeCell ref="V53:W53"/>
    <mergeCell ref="X56:Y56"/>
    <mergeCell ref="V59:W59"/>
    <mergeCell ref="M62:O62"/>
    <mergeCell ref="U62:V62"/>
    <mergeCell ref="W62:X62"/>
    <mergeCell ref="AA49:AB49"/>
    <mergeCell ref="AD49:AE49"/>
    <mergeCell ref="U50:V50"/>
    <mergeCell ref="AA50:AB50"/>
    <mergeCell ref="AD50:AE50"/>
    <mergeCell ref="M52:O52"/>
    <mergeCell ref="V40:W40"/>
    <mergeCell ref="M42:O42"/>
    <mergeCell ref="M43:O43"/>
    <mergeCell ref="X43:Y43"/>
    <mergeCell ref="V46:W46"/>
    <mergeCell ref="U49:V49"/>
    <mergeCell ref="U37:V37"/>
    <mergeCell ref="W37:X37"/>
    <mergeCell ref="Z37:AA37"/>
    <mergeCell ref="U38:V38"/>
    <mergeCell ref="W38:X38"/>
    <mergeCell ref="Z38:AA38"/>
    <mergeCell ref="U26:V26"/>
    <mergeCell ref="V28:W28"/>
    <mergeCell ref="X31:Y31"/>
    <mergeCell ref="M32:O32"/>
    <mergeCell ref="M33:O33"/>
    <mergeCell ref="V34:W34"/>
    <mergeCell ref="M22:O22"/>
    <mergeCell ref="V22:W22"/>
    <mergeCell ref="M23:O23"/>
    <mergeCell ref="U25:V25"/>
    <mergeCell ref="Y25:Z25"/>
    <mergeCell ref="Y26:Z26"/>
    <mergeCell ref="B1:D1"/>
    <mergeCell ref="B3:D3"/>
    <mergeCell ref="E3:G3"/>
    <mergeCell ref="H3:J3"/>
    <mergeCell ref="M3:O3"/>
    <mergeCell ref="Y3:AA3"/>
    <mergeCell ref="AB25:AC25"/>
    <mergeCell ref="Z13:AA13"/>
    <mergeCell ref="U14:V14"/>
    <mergeCell ref="W14:X14"/>
    <mergeCell ref="Z14:AA14"/>
    <mergeCell ref="V16:W16"/>
    <mergeCell ref="X19:Y19"/>
    <mergeCell ref="M4:O4"/>
    <mergeCell ref="V4:W4"/>
    <mergeCell ref="X7:Y7"/>
    <mergeCell ref="V10:W10"/>
    <mergeCell ref="M12:O12"/>
    <mergeCell ref="M13:O13"/>
    <mergeCell ref="U13:V13"/>
    <mergeCell ref="W13:X13"/>
  </mergeCells>
  <conditionalFormatting sqref="V4 V10 V16 V22">
    <cfRule type="expression" dxfId="275" priority="35" stopIfTrue="1">
      <formula>OR(AND(V4&lt;&gt;"Bye",V5="Bye"),W4=$G$5)</formula>
    </cfRule>
    <cfRule type="expression" dxfId="274" priority="36" stopIfTrue="1">
      <formula>W5=$G$5</formula>
    </cfRule>
  </conditionalFormatting>
  <conditionalFormatting sqref="V5 V11 V17">
    <cfRule type="expression" dxfId="273" priority="33" stopIfTrue="1">
      <formula>OR(AND(V5&lt;&gt;"Bye",V4="Bye"),W5=$G$5)</formula>
    </cfRule>
    <cfRule type="expression" dxfId="272" priority="34" stopIfTrue="1">
      <formula>W4=$G$5</formula>
    </cfRule>
  </conditionalFormatting>
  <conditionalFormatting sqref="V28 V34 V40 V46">
    <cfRule type="expression" dxfId="271" priority="31" stopIfTrue="1">
      <formula>OR(AND(V28&lt;&gt;"Bye",V29="Bye"),W28=$G$5)</formula>
    </cfRule>
    <cfRule type="expression" dxfId="270" priority="32" stopIfTrue="1">
      <formula>W29=$G$5</formula>
    </cfRule>
  </conditionalFormatting>
  <conditionalFormatting sqref="V29 V35 V41">
    <cfRule type="expression" dxfId="269" priority="29" stopIfTrue="1">
      <formula>OR(AND(V29&lt;&gt;"Bye",V28="Bye"),W29=$G$5)</formula>
    </cfRule>
    <cfRule type="expression" dxfId="268" priority="30" stopIfTrue="1">
      <formula>W28=$G$5</formula>
    </cfRule>
  </conditionalFormatting>
  <conditionalFormatting sqref="V53 V59 V65">
    <cfRule type="expression" dxfId="267" priority="27" stopIfTrue="1">
      <formula>OR(AND(V53&lt;&gt;"Bye",V54="Bye"),W53=$G$5)</formula>
    </cfRule>
    <cfRule type="expression" dxfId="266" priority="28" stopIfTrue="1">
      <formula>W54=$G$5</formula>
    </cfRule>
  </conditionalFormatting>
  <conditionalFormatting sqref="V54 V60 V66">
    <cfRule type="expression" dxfId="265" priority="25" stopIfTrue="1">
      <formula>OR(AND(V54&lt;&gt;"Bye",V53="Bye"),W54=$G$5)</formula>
    </cfRule>
    <cfRule type="expression" dxfId="264" priority="26" stopIfTrue="1">
      <formula>W53=$G$5</formula>
    </cfRule>
  </conditionalFormatting>
  <conditionalFormatting sqref="V77 V95 V89">
    <cfRule type="expression" dxfId="263" priority="23" stopIfTrue="1">
      <formula>OR(AND(V77&lt;&gt;"Bye",V78="Bye"),W77=$G$5)</formula>
    </cfRule>
    <cfRule type="expression" dxfId="262" priority="24" stopIfTrue="1">
      <formula>W78=$G$5</formula>
    </cfRule>
  </conditionalFormatting>
  <conditionalFormatting sqref="V78 V84 V90">
    <cfRule type="expression" dxfId="261" priority="21" stopIfTrue="1">
      <formula>OR(AND(V78&lt;&gt;"Bye",V77="Bye"),W78=$G$5)</formula>
    </cfRule>
    <cfRule type="expression" dxfId="260" priority="22" stopIfTrue="1">
      <formula>W77=$G$5</formula>
    </cfRule>
  </conditionalFormatting>
  <conditionalFormatting sqref="V101 V107 V113 V119">
    <cfRule type="expression" dxfId="259" priority="19" stopIfTrue="1">
      <formula>OR(AND(V101&lt;&gt;"Bye",V102="Bye"),W101=$G$5)</formula>
    </cfRule>
    <cfRule type="expression" dxfId="258" priority="20" stopIfTrue="1">
      <formula>W102=$G$5</formula>
    </cfRule>
  </conditionalFormatting>
  <conditionalFormatting sqref="V102 V108 V114">
    <cfRule type="expression" dxfId="257" priority="17" stopIfTrue="1">
      <formula>OR(AND(V102&lt;&gt;"Bye",V101="Bye"),W102=$G$5)</formula>
    </cfRule>
    <cfRule type="expression" dxfId="256" priority="18" stopIfTrue="1">
      <formula>W101=$G$5</formula>
    </cfRule>
  </conditionalFormatting>
  <conditionalFormatting sqref="V143 V131 V137">
    <cfRule type="expression" dxfId="255" priority="15" stopIfTrue="1">
      <formula>OR(AND(V131&lt;&gt;"Bye",V132="Bye"),W131=$G$5)</formula>
    </cfRule>
    <cfRule type="expression" dxfId="254" priority="16" stopIfTrue="1">
      <formula>W132=$G$5</formula>
    </cfRule>
  </conditionalFormatting>
  <conditionalFormatting sqref="V126 V132 V138">
    <cfRule type="expression" dxfId="253" priority="13" stopIfTrue="1">
      <formula>OR(AND(V126&lt;&gt;"Bye",V125="Bye"),W126=$G$5)</formula>
    </cfRule>
    <cfRule type="expression" dxfId="252" priority="14" stopIfTrue="1">
      <formula>W125=$G$5</formula>
    </cfRule>
  </conditionalFormatting>
  <conditionalFormatting sqref="V150 V156 V162 V168">
    <cfRule type="expression" dxfId="251" priority="11" stopIfTrue="1">
      <formula>OR(AND(V150&lt;&gt;"Bye",V151="Bye"),W150=$G$5)</formula>
    </cfRule>
    <cfRule type="expression" dxfId="250" priority="12" stopIfTrue="1">
      <formula>W151=$G$5</formula>
    </cfRule>
  </conditionalFormatting>
  <conditionalFormatting sqref="V151 V157 V163">
    <cfRule type="expression" dxfId="249" priority="9" stopIfTrue="1">
      <formula>OR(AND(V151&lt;&gt;"Bye",V150="Bye"),W151=$G$5)</formula>
    </cfRule>
    <cfRule type="expression" dxfId="248" priority="10" stopIfTrue="1">
      <formula>W150=$G$5</formula>
    </cfRule>
  </conditionalFormatting>
  <conditionalFormatting sqref="V174 V180 V186 V192">
    <cfRule type="expression" dxfId="247" priority="7" stopIfTrue="1">
      <formula>OR(AND(V174&lt;&gt;"Bye",V175="Bye"),W174=$G$5)</formula>
    </cfRule>
    <cfRule type="expression" dxfId="246" priority="8" stopIfTrue="1">
      <formula>W175=$G$5</formula>
    </cfRule>
  </conditionalFormatting>
  <conditionalFormatting sqref="V175 V181 V187">
    <cfRule type="expression" dxfId="245" priority="5" stopIfTrue="1">
      <formula>OR(AND(V175&lt;&gt;"Bye",V174="Bye"),W175=$G$5)</formula>
    </cfRule>
    <cfRule type="expression" dxfId="244" priority="6" stopIfTrue="1">
      <formula>W174=$G$5</formula>
    </cfRule>
  </conditionalFormatting>
  <conditionalFormatting sqref="V125">
    <cfRule type="expression" dxfId="243" priority="3" stopIfTrue="1">
      <formula>OR(AND(V125&lt;&gt;"Bye",V126="Bye"),W125=$G$5)</formula>
    </cfRule>
    <cfRule type="expression" dxfId="242" priority="4" stopIfTrue="1">
      <formula>W126=$G$5</formula>
    </cfRule>
  </conditionalFormatting>
  <conditionalFormatting sqref="U134">
    <cfRule type="expression" dxfId="241" priority="1" stopIfTrue="1">
      <formula>OR(AND(U134&lt;&gt;"Bye",U135="Bye"),V134=$G$5)</formula>
    </cfRule>
    <cfRule type="expression" dxfId="240" priority="2" stopIfTrue="1">
      <formula>V135=$G$5</formula>
    </cfRule>
  </conditionalFormatting>
  <pageMargins left="0.70866141732283472" right="0.70866141732283472" top="0.78740157480314965" bottom="0.78740157480314965" header="0.31496062992125984" footer="0.31496062992125984"/>
  <pageSetup paperSize="9" scale="50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192"/>
  <sheetViews>
    <sheetView topLeftCell="C49" workbookViewId="0">
      <selection activeCell="AA50" sqref="AA50:AB50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  <col min="21" max="31" width="9.140625" style="146"/>
  </cols>
  <sheetData>
    <row r="1" spans="1:27" ht="21">
      <c r="A1" s="138"/>
      <c r="B1" s="185" t="s">
        <v>311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U1" s="163"/>
    </row>
    <row r="2" spans="1:27">
      <c r="C2" s="28"/>
      <c r="E2" s="142"/>
      <c r="F2" s="142"/>
      <c r="G2" s="142"/>
      <c r="H2" s="142"/>
      <c r="I2" s="142"/>
      <c r="J2" s="142"/>
      <c r="K2" s="31"/>
      <c r="L2" s="32"/>
      <c r="M2" s="142"/>
      <c r="N2" s="142"/>
      <c r="O2" s="142"/>
      <c r="P2" s="142"/>
      <c r="Q2" s="142"/>
      <c r="R2" s="142"/>
      <c r="S2" s="142"/>
      <c r="U2" s="163"/>
    </row>
    <row r="3" spans="1:27"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31"/>
      <c r="L3" s="33" t="s">
        <v>8</v>
      </c>
      <c r="M3" s="241"/>
      <c r="N3" s="241"/>
      <c r="O3" s="241"/>
      <c r="P3" s="142"/>
      <c r="Q3" s="142"/>
      <c r="R3" s="142"/>
      <c r="S3" s="142"/>
      <c r="U3" s="163"/>
      <c r="Y3" s="217" t="s">
        <v>312</v>
      </c>
      <c r="Z3" s="217"/>
      <c r="AA3" s="217"/>
    </row>
    <row r="4" spans="1:27">
      <c r="A4" s="27" t="s">
        <v>0</v>
      </c>
      <c r="B4" s="5" t="s">
        <v>1</v>
      </c>
      <c r="C4" s="27" t="s">
        <v>3</v>
      </c>
      <c r="D4" s="5" t="s">
        <v>2</v>
      </c>
      <c r="E4" s="143" t="s">
        <v>1</v>
      </c>
      <c r="F4" s="143" t="s">
        <v>5</v>
      </c>
      <c r="G4" s="143" t="s">
        <v>2</v>
      </c>
      <c r="H4" s="143" t="s">
        <v>1</v>
      </c>
      <c r="I4" s="143" t="s">
        <v>5</v>
      </c>
      <c r="J4" s="143" t="s">
        <v>2</v>
      </c>
      <c r="K4" s="31"/>
      <c r="L4" s="143" t="s">
        <v>9</v>
      </c>
      <c r="M4" s="242" t="s">
        <v>10</v>
      </c>
      <c r="N4" s="242"/>
      <c r="O4" s="242"/>
      <c r="P4" s="34" t="s">
        <v>11</v>
      </c>
      <c r="Q4" s="143" t="s">
        <v>12</v>
      </c>
      <c r="R4" s="143" t="s">
        <v>13</v>
      </c>
      <c r="S4" s="143" t="s">
        <v>0</v>
      </c>
      <c r="U4" s="162" t="s">
        <v>16</v>
      </c>
      <c r="V4" s="211" t="s">
        <v>176</v>
      </c>
      <c r="W4" s="211"/>
      <c r="X4" s="147"/>
      <c r="Y4" s="147"/>
      <c r="Z4" s="153"/>
      <c r="AA4" s="153"/>
    </row>
    <row r="5" spans="1:27">
      <c r="A5" s="28">
        <v>24</v>
      </c>
      <c r="B5" s="5" t="str">
        <f>L5</f>
        <v>Jan Hora</v>
      </c>
      <c r="C5" s="27" t="s">
        <v>3</v>
      </c>
      <c r="D5" s="5" t="str">
        <f>L8</f>
        <v>Adam Chomát</v>
      </c>
      <c r="E5" s="143">
        <v>2</v>
      </c>
      <c r="F5" s="143" t="s">
        <v>5</v>
      </c>
      <c r="G5" s="143">
        <v>0</v>
      </c>
      <c r="H5" s="143">
        <v>22</v>
      </c>
      <c r="I5" s="143" t="s">
        <v>5</v>
      </c>
      <c r="J5" s="143">
        <v>6</v>
      </c>
      <c r="K5" s="31"/>
      <c r="L5" s="25" t="s">
        <v>176</v>
      </c>
      <c r="M5" s="143">
        <f>SUM(H5,H8,J10)</f>
        <v>66</v>
      </c>
      <c r="N5" s="142" t="s">
        <v>5</v>
      </c>
      <c r="O5" s="143">
        <f>SUM(J5,J8,H10)</f>
        <v>9</v>
      </c>
      <c r="P5" s="143">
        <f>M5-O5</f>
        <v>57</v>
      </c>
      <c r="Q5" s="143">
        <f>SUM(E5,E8,G10)</f>
        <v>6</v>
      </c>
      <c r="R5" s="143">
        <f>Q5+(P5/100)</f>
        <v>6.57</v>
      </c>
      <c r="S5" s="143">
        <f>RANK(R5,$R$5:$R$8,0)</f>
        <v>1</v>
      </c>
      <c r="U5" s="163"/>
      <c r="V5" s="147"/>
      <c r="W5" s="149"/>
      <c r="X5" s="147"/>
      <c r="Y5" s="147"/>
      <c r="Z5" s="153"/>
      <c r="AA5" s="153"/>
    </row>
    <row r="6" spans="1:27">
      <c r="A6" s="28">
        <v>25</v>
      </c>
      <c r="B6" s="5" t="str">
        <f>L6</f>
        <v>bye</v>
      </c>
      <c r="C6" s="27" t="s">
        <v>3</v>
      </c>
      <c r="D6" s="5" t="str">
        <f>L7</f>
        <v>Tomáš Sommer</v>
      </c>
      <c r="E6" s="143">
        <v>0</v>
      </c>
      <c r="F6" s="143" t="s">
        <v>5</v>
      </c>
      <c r="G6" s="143">
        <v>2</v>
      </c>
      <c r="H6" s="143">
        <v>0</v>
      </c>
      <c r="I6" s="143" t="s">
        <v>5</v>
      </c>
      <c r="J6" s="143">
        <v>22</v>
      </c>
      <c r="K6" s="31"/>
      <c r="L6" s="180" t="s">
        <v>53</v>
      </c>
      <c r="M6" s="143">
        <f>SUM(H6,J8,H9)</f>
        <v>0</v>
      </c>
      <c r="N6" s="143" t="s">
        <v>5</v>
      </c>
      <c r="O6" s="143">
        <f>SUM(J6,H8,J9)</f>
        <v>66</v>
      </c>
      <c r="P6" s="143">
        <f t="shared" ref="P6:P8" si="0">M6-O6</f>
        <v>-66</v>
      </c>
      <c r="Q6" s="143">
        <f>SUM(E6,G8,E9)</f>
        <v>0</v>
      </c>
      <c r="R6" s="143">
        <f t="shared" ref="R6:R8" si="1">Q6+(P6/100)</f>
        <v>-0.66</v>
      </c>
      <c r="S6" s="143">
        <f t="shared" ref="S6:S8" si="2">RANK(R6,$R$5:$R$8,0)</f>
        <v>4</v>
      </c>
      <c r="U6" s="163"/>
      <c r="V6" s="147"/>
      <c r="W6" s="150"/>
      <c r="X6" s="147"/>
      <c r="Y6" s="147"/>
      <c r="Z6" s="153"/>
      <c r="AA6" s="153"/>
    </row>
    <row r="7" spans="1:27">
      <c r="A7" s="28">
        <v>87</v>
      </c>
      <c r="B7" s="5" t="str">
        <f>L8</f>
        <v>Adam Chomát</v>
      </c>
      <c r="C7" s="27" t="s">
        <v>3</v>
      </c>
      <c r="D7" s="5" t="str">
        <f>L7</f>
        <v>Tomáš Sommer</v>
      </c>
      <c r="E7" s="143">
        <v>2</v>
      </c>
      <c r="F7" s="143" t="s">
        <v>5</v>
      </c>
      <c r="G7" s="143">
        <v>0</v>
      </c>
      <c r="H7" s="143">
        <v>22</v>
      </c>
      <c r="I7" s="143" t="s">
        <v>5</v>
      </c>
      <c r="J7" s="143">
        <v>14</v>
      </c>
      <c r="K7" s="31"/>
      <c r="L7" s="60" t="s">
        <v>330</v>
      </c>
      <c r="M7" s="143">
        <f>SUM(J6,J7,H10)</f>
        <v>39</v>
      </c>
      <c r="N7" s="143" t="s">
        <v>5</v>
      </c>
      <c r="O7" s="143">
        <f>SUM(H6,H7,J10)</f>
        <v>44</v>
      </c>
      <c r="P7" s="143">
        <f t="shared" si="0"/>
        <v>-5</v>
      </c>
      <c r="Q7" s="143">
        <f>SUM(G6,G7,E10)</f>
        <v>2</v>
      </c>
      <c r="R7" s="143">
        <f t="shared" si="1"/>
        <v>1.95</v>
      </c>
      <c r="S7" s="143">
        <f t="shared" si="2"/>
        <v>3</v>
      </c>
      <c r="U7" s="163"/>
      <c r="V7" s="147"/>
      <c r="W7" s="163"/>
      <c r="X7" s="214" t="str">
        <f>V4</f>
        <v>Jan Hora</v>
      </c>
      <c r="Y7" s="211"/>
      <c r="Z7" s="153"/>
      <c r="AA7" s="153"/>
    </row>
    <row r="8" spans="1:27">
      <c r="A8" s="28">
        <v>88</v>
      </c>
      <c r="B8" s="5" t="str">
        <f>L5</f>
        <v>Jan Hora</v>
      </c>
      <c r="C8" s="27" t="s">
        <v>3</v>
      </c>
      <c r="D8" s="5" t="str">
        <f>L6</f>
        <v>bye</v>
      </c>
      <c r="E8" s="143">
        <v>2</v>
      </c>
      <c r="F8" s="143" t="s">
        <v>5</v>
      </c>
      <c r="G8" s="143">
        <v>0</v>
      </c>
      <c r="H8" s="143">
        <v>22</v>
      </c>
      <c r="I8" s="143" t="s">
        <v>5</v>
      </c>
      <c r="J8" s="143">
        <v>0</v>
      </c>
      <c r="K8" s="31"/>
      <c r="L8" s="60" t="s">
        <v>195</v>
      </c>
      <c r="M8" s="143">
        <f>SUM(J5,H7,J9)</f>
        <v>50</v>
      </c>
      <c r="N8" s="143" t="s">
        <v>5</v>
      </c>
      <c r="O8" s="143">
        <f>SUM(H5,J7,H9)</f>
        <v>36</v>
      </c>
      <c r="P8" s="143">
        <f t="shared" si="0"/>
        <v>14</v>
      </c>
      <c r="Q8" s="143">
        <f>SUM(G5,E7,G9)</f>
        <v>4</v>
      </c>
      <c r="R8" s="143">
        <f t="shared" si="1"/>
        <v>4.1399999999999997</v>
      </c>
      <c r="S8" s="143">
        <f t="shared" si="2"/>
        <v>2</v>
      </c>
      <c r="U8" s="163"/>
      <c r="V8" s="147"/>
      <c r="W8" s="150"/>
      <c r="X8" s="148"/>
      <c r="Y8" s="149"/>
      <c r="Z8" s="153"/>
      <c r="AA8" s="153"/>
    </row>
    <row r="9" spans="1:27">
      <c r="A9" s="28">
        <v>149</v>
      </c>
      <c r="B9" s="5" t="str">
        <f>L6</f>
        <v>bye</v>
      </c>
      <c r="C9" s="27" t="s">
        <v>3</v>
      </c>
      <c r="D9" s="5" t="str">
        <f>L8</f>
        <v>Adam Chomát</v>
      </c>
      <c r="E9" s="143">
        <v>0</v>
      </c>
      <c r="F9" s="143" t="s">
        <v>5</v>
      </c>
      <c r="G9" s="143">
        <v>2</v>
      </c>
      <c r="H9" s="143">
        <v>0</v>
      </c>
      <c r="I9" s="143" t="s">
        <v>5</v>
      </c>
      <c r="J9" s="143">
        <v>22</v>
      </c>
      <c r="K9" s="31"/>
      <c r="L9" s="32"/>
      <c r="M9" s="35">
        <f>SUM(M5:M8)</f>
        <v>155</v>
      </c>
      <c r="N9" s="36">
        <f>M9-O9</f>
        <v>0</v>
      </c>
      <c r="O9" s="35">
        <f>SUM(O5:O8)</f>
        <v>155</v>
      </c>
      <c r="P9" s="142"/>
      <c r="Q9" s="142"/>
      <c r="R9" s="142"/>
      <c r="S9" s="142"/>
      <c r="U9" s="163"/>
      <c r="V9" s="147"/>
      <c r="W9" s="150"/>
      <c r="X9" s="147"/>
      <c r="Y9" s="150"/>
      <c r="Z9" s="153"/>
      <c r="AA9" s="153"/>
    </row>
    <row r="10" spans="1:27">
      <c r="A10" s="28">
        <v>150</v>
      </c>
      <c r="B10" s="5" t="str">
        <f>L7</f>
        <v>Tomáš Sommer</v>
      </c>
      <c r="C10" s="27" t="s">
        <v>3</v>
      </c>
      <c r="D10" s="5" t="str">
        <f>L5</f>
        <v>Jan Hora</v>
      </c>
      <c r="E10" s="143">
        <v>0</v>
      </c>
      <c r="F10" s="143" t="s">
        <v>5</v>
      </c>
      <c r="G10" s="143">
        <v>2</v>
      </c>
      <c r="H10" s="143">
        <v>3</v>
      </c>
      <c r="I10" s="143" t="s">
        <v>5</v>
      </c>
      <c r="J10" s="143">
        <v>22</v>
      </c>
      <c r="K10" s="31"/>
      <c r="L10" s="32"/>
      <c r="M10" s="142"/>
      <c r="N10" s="142"/>
      <c r="O10" s="142"/>
      <c r="P10" s="142"/>
      <c r="Q10" s="142"/>
      <c r="R10" s="142"/>
      <c r="S10" s="142"/>
      <c r="U10" s="163" t="s">
        <v>17</v>
      </c>
      <c r="V10" s="211" t="s">
        <v>197</v>
      </c>
      <c r="W10" s="212"/>
      <c r="X10" s="147"/>
      <c r="Y10" s="150"/>
      <c r="Z10" s="153"/>
      <c r="AA10" s="153"/>
    </row>
    <row r="11" spans="1:27">
      <c r="B11" s="5"/>
      <c r="C11" s="27"/>
      <c r="D11" s="5"/>
      <c r="E11" s="143"/>
      <c r="F11" s="143"/>
      <c r="G11" s="143"/>
      <c r="H11" s="143"/>
      <c r="I11" s="143"/>
      <c r="J11" s="143"/>
      <c r="K11" s="31"/>
      <c r="L11" s="32"/>
      <c r="M11" s="142"/>
      <c r="N11" s="142"/>
      <c r="O11" s="142"/>
      <c r="P11" s="142"/>
      <c r="Q11" s="142"/>
      <c r="R11" s="142"/>
      <c r="S11" s="142"/>
      <c r="U11" s="163"/>
      <c r="V11" s="147"/>
      <c r="W11" s="152"/>
      <c r="X11" s="151"/>
      <c r="Y11" s="150"/>
      <c r="Z11" s="153"/>
      <c r="AA11" s="153"/>
    </row>
    <row r="12" spans="1:27">
      <c r="B12" s="5"/>
      <c r="C12" s="27"/>
      <c r="D12" s="5"/>
      <c r="E12" s="143"/>
      <c r="F12" s="143"/>
      <c r="G12" s="143"/>
      <c r="H12" s="143"/>
      <c r="I12" s="143"/>
      <c r="J12" s="143"/>
      <c r="K12" s="31"/>
      <c r="L12" s="33" t="s">
        <v>14</v>
      </c>
      <c r="M12" s="241"/>
      <c r="N12" s="241"/>
      <c r="O12" s="241"/>
      <c r="P12" s="142"/>
      <c r="Q12" s="142"/>
      <c r="R12" s="142"/>
      <c r="S12" s="142"/>
      <c r="U12" s="163"/>
      <c r="V12" s="147"/>
      <c r="W12" s="151"/>
      <c r="X12" s="151"/>
      <c r="Y12" s="150"/>
      <c r="Z12" s="153"/>
      <c r="AA12" s="153"/>
    </row>
    <row r="13" spans="1:27">
      <c r="B13" s="5"/>
      <c r="C13" s="27"/>
      <c r="D13" s="5"/>
      <c r="E13" s="143"/>
      <c r="F13" s="143"/>
      <c r="G13" s="143"/>
      <c r="H13" s="143"/>
      <c r="I13" s="143"/>
      <c r="J13" s="143"/>
      <c r="K13" s="31"/>
      <c r="L13" s="143" t="s">
        <v>9</v>
      </c>
      <c r="M13" s="242" t="s">
        <v>10</v>
      </c>
      <c r="N13" s="242"/>
      <c r="O13" s="242"/>
      <c r="P13" s="34" t="s">
        <v>11</v>
      </c>
      <c r="Q13" s="143" t="s">
        <v>12</v>
      </c>
      <c r="R13" s="143" t="s">
        <v>13</v>
      </c>
      <c r="S13" s="143" t="s">
        <v>0</v>
      </c>
      <c r="U13" s="190" t="str">
        <f>V10</f>
        <v>Vratislav Erhart</v>
      </c>
      <c r="V13" s="190"/>
      <c r="W13" s="215"/>
      <c r="X13" s="215"/>
      <c r="Y13" s="151"/>
      <c r="Z13" s="208" t="str">
        <f>X7</f>
        <v>Jan Hora</v>
      </c>
      <c r="AA13" s="218"/>
    </row>
    <row r="14" spans="1:27">
      <c r="A14" s="28">
        <v>26</v>
      </c>
      <c r="B14" s="5" t="str">
        <f>L14</f>
        <v>Vojtěch Častorál</v>
      </c>
      <c r="C14" s="27" t="s">
        <v>3</v>
      </c>
      <c r="D14" s="5" t="str">
        <f>L17</f>
        <v>Lukáš Svoboda</v>
      </c>
      <c r="E14" s="143">
        <v>2</v>
      </c>
      <c r="F14" s="143" t="s">
        <v>5</v>
      </c>
      <c r="G14" s="143">
        <v>0</v>
      </c>
      <c r="H14" s="143">
        <v>22</v>
      </c>
      <c r="I14" s="143" t="s">
        <v>5</v>
      </c>
      <c r="J14" s="143">
        <v>6</v>
      </c>
      <c r="K14" s="31"/>
      <c r="L14" s="60" t="s">
        <v>316</v>
      </c>
      <c r="M14" s="143">
        <f>SUM(H14,H17,J19)</f>
        <v>66</v>
      </c>
      <c r="N14" s="142" t="s">
        <v>5</v>
      </c>
      <c r="O14" s="143">
        <f>SUM(J14,J17,H19)</f>
        <v>24</v>
      </c>
      <c r="P14" s="143">
        <f>M14-O14</f>
        <v>42</v>
      </c>
      <c r="Q14" s="143">
        <f>SUM(E14,E17,G19)</f>
        <v>6</v>
      </c>
      <c r="R14" s="143">
        <f>Q14+(P14/100)</f>
        <v>6.42</v>
      </c>
      <c r="S14" s="143">
        <f>RANK(R14,$R$14:$R$17,0)</f>
        <v>1</v>
      </c>
      <c r="U14" s="213" t="s">
        <v>286</v>
      </c>
      <c r="V14" s="213"/>
      <c r="W14" s="210"/>
      <c r="X14" s="210"/>
      <c r="Y14" s="150"/>
      <c r="Z14" s="192"/>
      <c r="AA14" s="193"/>
    </row>
    <row r="15" spans="1:27">
      <c r="A15" s="28">
        <v>27</v>
      </c>
      <c r="B15" s="5" t="str">
        <f>L15</f>
        <v>Vratislav Erhart</v>
      </c>
      <c r="C15" s="27" t="s">
        <v>3</v>
      </c>
      <c r="D15" s="5" t="str">
        <f>L16</f>
        <v>David Putz</v>
      </c>
      <c r="E15" s="143">
        <v>2</v>
      </c>
      <c r="F15" s="143" t="s">
        <v>5</v>
      </c>
      <c r="G15" s="143">
        <v>0</v>
      </c>
      <c r="H15" s="143">
        <v>22</v>
      </c>
      <c r="I15" s="143" t="s">
        <v>5</v>
      </c>
      <c r="J15" s="143">
        <v>5</v>
      </c>
      <c r="K15" s="31"/>
      <c r="L15" s="68" t="s">
        <v>197</v>
      </c>
      <c r="M15" s="143">
        <f>SUM(H15,J17,H18)</f>
        <v>56</v>
      </c>
      <c r="N15" s="143" t="s">
        <v>5</v>
      </c>
      <c r="O15" s="143">
        <f>SUM(J15,H17,J18)</f>
        <v>36</v>
      </c>
      <c r="P15" s="143">
        <f t="shared" ref="P15:P17" si="3">M15-O15</f>
        <v>20</v>
      </c>
      <c r="Q15" s="143">
        <f>SUM(E15,G17,E18)</f>
        <v>4</v>
      </c>
      <c r="R15" s="143">
        <f t="shared" ref="R15:R17" si="4">Q15+(P15/100)</f>
        <v>4.2</v>
      </c>
      <c r="S15" s="143">
        <f t="shared" ref="S15:S17" si="5">RANK(R15,$R$14:$R$17,0)</f>
        <v>2</v>
      </c>
      <c r="U15" s="163"/>
      <c r="V15" s="147"/>
      <c r="W15" s="147"/>
      <c r="X15" s="147"/>
      <c r="Y15" s="150"/>
      <c r="Z15" s="155"/>
      <c r="AA15" s="156"/>
    </row>
    <row r="16" spans="1:27">
      <c r="A16" s="28">
        <v>89</v>
      </c>
      <c r="B16" s="5" t="str">
        <f>L17</f>
        <v>Lukáš Svoboda</v>
      </c>
      <c r="C16" s="27" t="s">
        <v>3</v>
      </c>
      <c r="D16" s="5" t="str">
        <f>L16</f>
        <v>David Putz</v>
      </c>
      <c r="E16" s="143">
        <v>1</v>
      </c>
      <c r="F16" s="143" t="s">
        <v>5</v>
      </c>
      <c r="G16" s="143">
        <v>1</v>
      </c>
      <c r="H16" s="143">
        <v>16</v>
      </c>
      <c r="I16" s="143" t="s">
        <v>5</v>
      </c>
      <c r="J16" s="143">
        <v>21</v>
      </c>
      <c r="K16" s="31"/>
      <c r="L16" s="60" t="s">
        <v>329</v>
      </c>
      <c r="M16" s="143">
        <f>SUM(J15,J16,H19)</f>
        <v>32</v>
      </c>
      <c r="N16" s="143" t="s">
        <v>5</v>
      </c>
      <c r="O16" s="143">
        <f>SUM(H15,H16,J19)</f>
        <v>60</v>
      </c>
      <c r="P16" s="143">
        <f t="shared" si="3"/>
        <v>-28</v>
      </c>
      <c r="Q16" s="143">
        <f>SUM(G15,G16,E19)</f>
        <v>1</v>
      </c>
      <c r="R16" s="143">
        <f t="shared" si="4"/>
        <v>0.72</v>
      </c>
      <c r="S16" s="143">
        <f t="shared" si="5"/>
        <v>3</v>
      </c>
      <c r="U16" s="163" t="s">
        <v>34</v>
      </c>
      <c r="V16" s="211" t="s">
        <v>321</v>
      </c>
      <c r="W16" s="211"/>
      <c r="X16" s="147"/>
      <c r="Y16" s="150"/>
      <c r="Z16" s="155"/>
      <c r="AA16" s="156"/>
    </row>
    <row r="17" spans="1:29">
      <c r="A17" s="28">
        <v>90</v>
      </c>
      <c r="B17" s="5" t="str">
        <f>L14</f>
        <v>Vojtěch Častorál</v>
      </c>
      <c r="C17" s="27" t="s">
        <v>3</v>
      </c>
      <c r="D17" s="5" t="str">
        <f>L15</f>
        <v>Vratislav Erhart</v>
      </c>
      <c r="E17" s="143">
        <v>2</v>
      </c>
      <c r="F17" s="143" t="s">
        <v>5</v>
      </c>
      <c r="G17" s="143">
        <v>0</v>
      </c>
      <c r="H17" s="143">
        <v>22</v>
      </c>
      <c r="I17" s="143" t="s">
        <v>5</v>
      </c>
      <c r="J17" s="143">
        <v>12</v>
      </c>
      <c r="K17" s="31"/>
      <c r="L17" s="67" t="s">
        <v>328</v>
      </c>
      <c r="M17" s="143">
        <f>SUM(J14,H16,J18)</f>
        <v>31</v>
      </c>
      <c r="N17" s="143" t="s">
        <v>5</v>
      </c>
      <c r="O17" s="143">
        <f>SUM(H14,J16,H18)</f>
        <v>65</v>
      </c>
      <c r="P17" s="143">
        <f t="shared" si="3"/>
        <v>-34</v>
      </c>
      <c r="Q17" s="143">
        <f>SUM(G14,E16,G18)</f>
        <v>1</v>
      </c>
      <c r="R17" s="143">
        <f t="shared" si="4"/>
        <v>0.65999999999999992</v>
      </c>
      <c r="S17" s="143">
        <f t="shared" si="5"/>
        <v>4</v>
      </c>
      <c r="U17" s="163"/>
      <c r="V17" s="147"/>
      <c r="W17" s="149"/>
      <c r="X17" s="147"/>
      <c r="Y17" s="150"/>
      <c r="Z17" s="155"/>
      <c r="AA17" s="156"/>
    </row>
    <row r="18" spans="1:29">
      <c r="A18" s="28">
        <v>151</v>
      </c>
      <c r="B18" s="5" t="str">
        <f>L15</f>
        <v>Vratislav Erhart</v>
      </c>
      <c r="C18" s="27" t="s">
        <v>3</v>
      </c>
      <c r="D18" s="5" t="str">
        <f>L17</f>
        <v>Lukáš Svoboda</v>
      </c>
      <c r="E18" s="143">
        <v>2</v>
      </c>
      <c r="F18" s="143" t="s">
        <v>5</v>
      </c>
      <c r="G18" s="143">
        <v>0</v>
      </c>
      <c r="H18" s="143">
        <v>22</v>
      </c>
      <c r="I18" s="143" t="s">
        <v>5</v>
      </c>
      <c r="J18" s="143">
        <v>9</v>
      </c>
      <c r="K18" s="31"/>
      <c r="L18" s="32"/>
      <c r="M18" s="35">
        <f>SUM(M14:M17)</f>
        <v>185</v>
      </c>
      <c r="N18" s="36">
        <f>M18-O18</f>
        <v>0</v>
      </c>
      <c r="O18" s="35">
        <f>SUM(O14:O17)</f>
        <v>185</v>
      </c>
      <c r="P18" s="142"/>
      <c r="Q18" s="142"/>
      <c r="R18" s="142"/>
      <c r="S18" s="142"/>
      <c r="U18" s="163"/>
      <c r="V18" s="147"/>
      <c r="W18" s="150"/>
      <c r="X18" s="147"/>
      <c r="Y18" s="150"/>
      <c r="Z18" s="155"/>
      <c r="AA18" s="156"/>
    </row>
    <row r="19" spans="1:29">
      <c r="A19" s="28">
        <v>152</v>
      </c>
      <c r="B19" s="5" t="str">
        <f>L16</f>
        <v>David Putz</v>
      </c>
      <c r="C19" s="27" t="s">
        <v>3</v>
      </c>
      <c r="D19" s="5" t="str">
        <f>L14</f>
        <v>Vojtěch Častorál</v>
      </c>
      <c r="E19" s="143">
        <v>0</v>
      </c>
      <c r="F19" s="143" t="s">
        <v>5</v>
      </c>
      <c r="G19" s="143">
        <v>2</v>
      </c>
      <c r="H19" s="143">
        <v>6</v>
      </c>
      <c r="I19" s="143" t="s">
        <v>5</v>
      </c>
      <c r="J19" s="143">
        <v>22</v>
      </c>
      <c r="K19" s="31"/>
      <c r="L19" s="32"/>
      <c r="M19" s="142"/>
      <c r="N19" s="142"/>
      <c r="O19" s="142"/>
      <c r="P19" s="142"/>
      <c r="Q19" s="142"/>
      <c r="R19" s="142"/>
      <c r="S19" s="142"/>
      <c r="U19" s="163"/>
      <c r="V19" s="147"/>
      <c r="W19" s="150"/>
      <c r="X19" s="208" t="str">
        <f>V22</f>
        <v>Pavel Kokoř</v>
      </c>
      <c r="Y19" s="209"/>
      <c r="Z19" s="155"/>
      <c r="AA19" s="156"/>
    </row>
    <row r="20" spans="1:29">
      <c r="B20" s="5"/>
      <c r="C20" s="27"/>
      <c r="D20" s="5"/>
      <c r="E20" s="143"/>
      <c r="F20" s="143"/>
      <c r="G20" s="143"/>
      <c r="H20" s="143"/>
      <c r="I20" s="143"/>
      <c r="J20" s="143"/>
      <c r="K20" s="31"/>
      <c r="L20" s="32"/>
      <c r="M20" s="142"/>
      <c r="N20" s="142"/>
      <c r="O20" s="142"/>
      <c r="P20" s="142"/>
      <c r="Q20" s="142"/>
      <c r="R20" s="142"/>
      <c r="S20" s="142"/>
      <c r="U20" s="163"/>
      <c r="V20" s="147"/>
      <c r="W20" s="150"/>
      <c r="X20" s="148"/>
      <c r="Y20" s="152"/>
      <c r="Z20" s="155"/>
      <c r="AA20" s="156"/>
    </row>
    <row r="21" spans="1:29">
      <c r="B21" s="5"/>
      <c r="C21" s="27"/>
      <c r="D21" s="5"/>
      <c r="E21" s="143"/>
      <c r="F21" s="143"/>
      <c r="G21" s="143"/>
      <c r="H21" s="143"/>
      <c r="I21" s="143"/>
      <c r="J21" s="143"/>
      <c r="K21" s="31"/>
      <c r="L21" s="32"/>
      <c r="M21" s="142"/>
      <c r="N21" s="142"/>
      <c r="O21" s="142"/>
      <c r="P21" s="142"/>
      <c r="Q21" s="142"/>
      <c r="R21" s="142"/>
      <c r="S21" s="142"/>
      <c r="U21" s="163"/>
      <c r="V21" s="147"/>
      <c r="W21" s="150"/>
      <c r="X21" s="147"/>
      <c r="Y21" s="151"/>
      <c r="Z21" s="155"/>
      <c r="AA21" s="156"/>
    </row>
    <row r="22" spans="1:29">
      <c r="B22" s="5"/>
      <c r="C22" s="27"/>
      <c r="D22" s="5"/>
      <c r="E22" s="143"/>
      <c r="F22" s="143"/>
      <c r="G22" s="143"/>
      <c r="H22" s="143"/>
      <c r="I22" s="143"/>
      <c r="J22" s="143"/>
      <c r="K22" s="31"/>
      <c r="L22" s="33" t="s">
        <v>25</v>
      </c>
      <c r="M22" s="241"/>
      <c r="N22" s="241"/>
      <c r="O22" s="241"/>
      <c r="P22" s="142"/>
      <c r="Q22" s="142"/>
      <c r="R22" s="142"/>
      <c r="S22" s="142"/>
      <c r="U22" s="163" t="s">
        <v>331</v>
      </c>
      <c r="V22" s="211" t="s">
        <v>181</v>
      </c>
      <c r="W22" s="212"/>
      <c r="X22" s="147"/>
      <c r="Y22" s="147"/>
      <c r="Z22" s="155"/>
      <c r="AA22" s="156"/>
    </row>
    <row r="23" spans="1:29">
      <c r="B23" s="5"/>
      <c r="C23" s="27"/>
      <c r="D23" s="5"/>
      <c r="E23" s="143"/>
      <c r="F23" s="143"/>
      <c r="G23" s="143"/>
      <c r="H23" s="143"/>
      <c r="I23" s="143"/>
      <c r="J23" s="143"/>
      <c r="K23" s="31"/>
      <c r="L23" s="143" t="s">
        <v>9</v>
      </c>
      <c r="M23" s="242" t="s">
        <v>10</v>
      </c>
      <c r="N23" s="242"/>
      <c r="O23" s="242"/>
      <c r="P23" s="34" t="s">
        <v>11</v>
      </c>
      <c r="Q23" s="143" t="s">
        <v>12</v>
      </c>
      <c r="R23" s="143" t="s">
        <v>13</v>
      </c>
      <c r="S23" s="143" t="s">
        <v>0</v>
      </c>
      <c r="U23" s="163"/>
      <c r="Z23" s="157"/>
      <c r="AA23" s="158"/>
    </row>
    <row r="24" spans="1:29">
      <c r="A24" s="28">
        <v>28</v>
      </c>
      <c r="B24" s="5" t="str">
        <f>L24</f>
        <v>Jakub Vraštiak</v>
      </c>
      <c r="C24" s="27" t="s">
        <v>3</v>
      </c>
      <c r="D24" s="5" t="str">
        <f>L27</f>
        <v>Jan Schonfeld</v>
      </c>
      <c r="E24" s="143">
        <v>2</v>
      </c>
      <c r="F24" s="143" t="s">
        <v>5</v>
      </c>
      <c r="G24" s="143">
        <v>0</v>
      </c>
      <c r="H24" s="143">
        <v>22</v>
      </c>
      <c r="I24" s="143" t="s">
        <v>5</v>
      </c>
      <c r="J24" s="143">
        <v>14</v>
      </c>
      <c r="K24" s="31"/>
      <c r="L24" s="67" t="s">
        <v>317</v>
      </c>
      <c r="M24" s="143">
        <f>SUM(H24,H27,J29)</f>
        <v>62</v>
      </c>
      <c r="N24" s="142" t="s">
        <v>5</v>
      </c>
      <c r="O24" s="143">
        <f>SUM(J24,J27,H29)</f>
        <v>39</v>
      </c>
      <c r="P24" s="143">
        <f>M24-O24</f>
        <v>23</v>
      </c>
      <c r="Q24" s="143">
        <f>SUM(E24,E27,G29)</f>
        <v>5</v>
      </c>
      <c r="R24" s="143">
        <f>Q24+(P24/100)</f>
        <v>5.23</v>
      </c>
      <c r="S24" s="143">
        <f>RANK(R24,$R$24:$R$27,0)</f>
        <v>2</v>
      </c>
      <c r="U24" s="163"/>
      <c r="Z24" s="157"/>
      <c r="AA24" s="158"/>
    </row>
    <row r="25" spans="1:29">
      <c r="A25" s="28">
        <v>29</v>
      </c>
      <c r="B25" s="5" t="str">
        <f>L25</f>
        <v>Matyáš Venhuda</v>
      </c>
      <c r="C25" s="27" t="s">
        <v>3</v>
      </c>
      <c r="D25" s="5" t="str">
        <f>L26</f>
        <v>Jakub Mikel</v>
      </c>
      <c r="E25" s="143">
        <v>2</v>
      </c>
      <c r="F25" s="143" t="s">
        <v>5</v>
      </c>
      <c r="G25" s="143">
        <v>0</v>
      </c>
      <c r="H25" s="143">
        <v>22</v>
      </c>
      <c r="I25" s="143" t="s">
        <v>5</v>
      </c>
      <c r="J25" s="143">
        <v>7</v>
      </c>
      <c r="K25" s="31"/>
      <c r="L25" s="23" t="s">
        <v>193</v>
      </c>
      <c r="M25" s="143">
        <f>SUM(H25,J27,H28)</f>
        <v>61</v>
      </c>
      <c r="N25" s="143" t="s">
        <v>5</v>
      </c>
      <c r="O25" s="143">
        <f>SUM(J25,H27,J28)</f>
        <v>27</v>
      </c>
      <c r="P25" s="143">
        <f t="shared" ref="P25:P27" si="6">M25-O25</f>
        <v>34</v>
      </c>
      <c r="Q25" s="143">
        <f>SUM(E25,G27,E28)</f>
        <v>5</v>
      </c>
      <c r="R25" s="143">
        <f t="shared" ref="R25:R27" si="7">Q25+(P25/100)</f>
        <v>5.34</v>
      </c>
      <c r="S25" s="143">
        <f t="shared" ref="S25:S27" si="8">RANK(R25,$R$24:$R$27,0)</f>
        <v>1</v>
      </c>
      <c r="U25" s="213"/>
      <c r="V25" s="213"/>
      <c r="Y25" s="190" t="str">
        <f>X43</f>
        <v>Jakub Vraštiak</v>
      </c>
      <c r="Z25" s="190"/>
      <c r="AA25" s="158"/>
      <c r="AB25" s="189" t="str">
        <f>Z37</f>
        <v>David Slíva</v>
      </c>
      <c r="AC25" s="190"/>
    </row>
    <row r="26" spans="1:29">
      <c r="A26" s="28">
        <v>91</v>
      </c>
      <c r="B26" s="5" t="str">
        <f>L27</f>
        <v>Jan Schonfeld</v>
      </c>
      <c r="C26" s="27" t="s">
        <v>3</v>
      </c>
      <c r="D26" s="5" t="str">
        <f>L26</f>
        <v>Jakub Mikel</v>
      </c>
      <c r="E26" s="143">
        <v>1</v>
      </c>
      <c r="F26" s="143" t="s">
        <v>5</v>
      </c>
      <c r="G26" s="143">
        <v>1</v>
      </c>
      <c r="H26" s="143">
        <v>20</v>
      </c>
      <c r="I26" s="143" t="s">
        <v>5</v>
      </c>
      <c r="J26" s="143">
        <v>17</v>
      </c>
      <c r="K26" s="31"/>
      <c r="L26" s="74" t="s">
        <v>327</v>
      </c>
      <c r="M26" s="143">
        <f>SUM(J25,J26,H29)</f>
        <v>32</v>
      </c>
      <c r="N26" s="143" t="s">
        <v>5</v>
      </c>
      <c r="O26" s="143">
        <f>SUM(H25,H26,J29)</f>
        <v>64</v>
      </c>
      <c r="P26" s="143">
        <f t="shared" si="6"/>
        <v>-32</v>
      </c>
      <c r="Q26" s="143">
        <f>SUM(G25,G26,E29)</f>
        <v>1</v>
      </c>
      <c r="R26" s="143">
        <f t="shared" si="7"/>
        <v>0.67999999999999994</v>
      </c>
      <c r="S26" s="143">
        <f t="shared" si="8"/>
        <v>4</v>
      </c>
      <c r="U26" s="213"/>
      <c r="V26" s="213"/>
      <c r="Y26" s="184" t="s">
        <v>215</v>
      </c>
      <c r="Z26" s="184"/>
      <c r="AA26" s="158"/>
      <c r="AC26" s="159"/>
    </row>
    <row r="27" spans="1:29">
      <c r="A27" s="28">
        <v>92</v>
      </c>
      <c r="B27" s="5" t="str">
        <f>L24</f>
        <v>Jakub Vraštiak</v>
      </c>
      <c r="C27" s="27" t="s">
        <v>3</v>
      </c>
      <c r="D27" s="5" t="str">
        <f>L25</f>
        <v>Matyáš Venhuda</v>
      </c>
      <c r="E27" s="143">
        <v>1</v>
      </c>
      <c r="F27" s="143" t="s">
        <v>5</v>
      </c>
      <c r="G27" s="143">
        <v>1</v>
      </c>
      <c r="H27" s="143">
        <v>18</v>
      </c>
      <c r="I27" s="143" t="s">
        <v>5</v>
      </c>
      <c r="J27" s="143">
        <v>17</v>
      </c>
      <c r="K27" s="31"/>
      <c r="L27" s="60" t="s">
        <v>326</v>
      </c>
      <c r="M27" s="143">
        <f>SUM(J24,H26,J28)</f>
        <v>36</v>
      </c>
      <c r="N27" s="143" t="s">
        <v>5</v>
      </c>
      <c r="O27" s="143">
        <f>SUM(H24,J26,H28)</f>
        <v>61</v>
      </c>
      <c r="P27" s="143">
        <f t="shared" si="6"/>
        <v>-25</v>
      </c>
      <c r="Q27" s="143">
        <f>SUM(G24,E26,G28)</f>
        <v>1</v>
      </c>
      <c r="R27" s="143">
        <f t="shared" si="7"/>
        <v>0.75</v>
      </c>
      <c r="S27" s="143">
        <f t="shared" si="8"/>
        <v>3</v>
      </c>
      <c r="U27" s="163"/>
      <c r="Z27" s="157"/>
      <c r="AA27" s="158"/>
      <c r="AC27" s="158"/>
    </row>
    <row r="28" spans="1:29">
      <c r="A28" s="28">
        <v>153</v>
      </c>
      <c r="B28" s="5" t="str">
        <f>L25</f>
        <v>Matyáš Venhuda</v>
      </c>
      <c r="C28" s="27" t="s">
        <v>3</v>
      </c>
      <c r="D28" s="5" t="str">
        <f>L27</f>
        <v>Jan Schonfeld</v>
      </c>
      <c r="E28" s="143">
        <v>2</v>
      </c>
      <c r="F28" s="143" t="s">
        <v>5</v>
      </c>
      <c r="G28" s="143">
        <v>0</v>
      </c>
      <c r="H28" s="143">
        <v>22</v>
      </c>
      <c r="I28" s="143" t="s">
        <v>5</v>
      </c>
      <c r="J28" s="143">
        <v>2</v>
      </c>
      <c r="K28" s="31"/>
      <c r="L28" s="32"/>
      <c r="M28" s="35">
        <f>SUM(M24:M27)</f>
        <v>191</v>
      </c>
      <c r="N28" s="36">
        <f>M28-O28</f>
        <v>0</v>
      </c>
      <c r="O28" s="35">
        <f>SUM(O24:O27)</f>
        <v>191</v>
      </c>
      <c r="P28" s="142"/>
      <c r="Q28" s="142"/>
      <c r="R28" s="142"/>
      <c r="S28" s="142"/>
      <c r="U28" s="163" t="s">
        <v>35</v>
      </c>
      <c r="V28" s="211" t="s">
        <v>319</v>
      </c>
      <c r="W28" s="211"/>
      <c r="X28" s="147"/>
      <c r="Y28" s="147"/>
      <c r="Z28" s="155"/>
      <c r="AA28" s="156"/>
      <c r="AC28" s="158"/>
    </row>
    <row r="29" spans="1:29">
      <c r="A29" s="28">
        <v>154</v>
      </c>
      <c r="B29" s="5" t="str">
        <f>L26</f>
        <v>Jakub Mikel</v>
      </c>
      <c r="C29" s="27" t="s">
        <v>3</v>
      </c>
      <c r="D29" s="5" t="str">
        <f>L24</f>
        <v>Jakub Vraštiak</v>
      </c>
      <c r="E29" s="143">
        <v>0</v>
      </c>
      <c r="F29" s="143" t="s">
        <v>5</v>
      </c>
      <c r="G29" s="143">
        <v>2</v>
      </c>
      <c r="H29" s="143">
        <v>8</v>
      </c>
      <c r="I29" s="143" t="s">
        <v>5</v>
      </c>
      <c r="J29" s="143">
        <v>22</v>
      </c>
      <c r="K29" s="31"/>
      <c r="L29" s="32"/>
      <c r="M29" s="142"/>
      <c r="N29" s="142"/>
      <c r="O29" s="142"/>
      <c r="P29" s="142"/>
      <c r="Q29" s="142"/>
      <c r="R29" s="142"/>
      <c r="S29" s="142"/>
      <c r="U29" s="163"/>
      <c r="V29" s="147"/>
      <c r="W29" s="149"/>
      <c r="X29" s="147"/>
      <c r="Y29" s="147"/>
      <c r="Z29" s="155"/>
      <c r="AA29" s="156"/>
      <c r="AC29" s="158"/>
    </row>
    <row r="30" spans="1:29">
      <c r="B30" s="5"/>
      <c r="C30" s="27"/>
      <c r="D30" s="5"/>
      <c r="E30" s="143"/>
      <c r="F30" s="143"/>
      <c r="G30" s="143"/>
      <c r="H30" s="143"/>
      <c r="I30" s="143"/>
      <c r="J30" s="143"/>
      <c r="K30" s="31"/>
      <c r="L30" s="32"/>
      <c r="M30" s="142"/>
      <c r="N30" s="142"/>
      <c r="O30" s="142"/>
      <c r="P30" s="142"/>
      <c r="Q30" s="142"/>
      <c r="R30" s="142"/>
      <c r="S30" s="142"/>
      <c r="U30" s="163"/>
      <c r="V30" s="147"/>
      <c r="W30" s="150"/>
      <c r="X30" s="147"/>
      <c r="Y30" s="147"/>
      <c r="Z30" s="155"/>
      <c r="AA30" s="156"/>
      <c r="AC30" s="158"/>
    </row>
    <row r="31" spans="1:29">
      <c r="B31" s="5"/>
      <c r="C31" s="27"/>
      <c r="D31" s="5"/>
      <c r="E31" s="143"/>
      <c r="F31" s="143"/>
      <c r="G31" s="143"/>
      <c r="H31" s="143"/>
      <c r="I31" s="143"/>
      <c r="J31" s="143"/>
      <c r="K31" s="31"/>
      <c r="L31" s="32"/>
      <c r="M31" s="142"/>
      <c r="N31" s="142"/>
      <c r="O31" s="142"/>
      <c r="P31" s="142"/>
      <c r="Q31" s="142"/>
      <c r="R31" s="142"/>
      <c r="S31" s="142"/>
      <c r="U31" s="163"/>
      <c r="V31" s="147"/>
      <c r="W31" s="150"/>
      <c r="X31" s="214" t="str">
        <f>V34</f>
        <v>David Slíva</v>
      </c>
      <c r="Y31" s="211"/>
      <c r="Z31" s="155"/>
      <c r="AA31" s="156"/>
      <c r="AC31" s="158"/>
    </row>
    <row r="32" spans="1:29">
      <c r="B32" s="5"/>
      <c r="C32" s="27"/>
      <c r="D32" s="5"/>
      <c r="E32" s="143"/>
      <c r="F32" s="143"/>
      <c r="G32" s="143"/>
      <c r="H32" s="143"/>
      <c r="I32" s="143"/>
      <c r="J32" s="143"/>
      <c r="K32" s="31"/>
      <c r="L32" s="33" t="s">
        <v>26</v>
      </c>
      <c r="M32" s="241"/>
      <c r="N32" s="241"/>
      <c r="O32" s="241"/>
      <c r="P32" s="142"/>
      <c r="Q32" s="142"/>
      <c r="R32" s="142"/>
      <c r="S32" s="142"/>
      <c r="U32" s="163"/>
      <c r="V32" s="147"/>
      <c r="W32" s="150"/>
      <c r="X32" s="148"/>
      <c r="Y32" s="149"/>
      <c r="Z32" s="155"/>
      <c r="AA32" s="156"/>
      <c r="AC32" s="158"/>
    </row>
    <row r="33" spans="1:29">
      <c r="B33" s="5"/>
      <c r="C33" s="27"/>
      <c r="D33" s="5"/>
      <c r="E33" s="143"/>
      <c r="F33" s="143"/>
      <c r="G33" s="143"/>
      <c r="H33" s="143"/>
      <c r="I33" s="143"/>
      <c r="J33" s="143"/>
      <c r="K33" s="31"/>
      <c r="L33" s="143" t="s">
        <v>9</v>
      </c>
      <c r="M33" s="242" t="s">
        <v>10</v>
      </c>
      <c r="N33" s="242"/>
      <c r="O33" s="242"/>
      <c r="P33" s="34" t="s">
        <v>11</v>
      </c>
      <c r="Q33" s="143" t="s">
        <v>12</v>
      </c>
      <c r="R33" s="143" t="s">
        <v>13</v>
      </c>
      <c r="S33" s="143" t="s">
        <v>0</v>
      </c>
      <c r="U33" s="163"/>
      <c r="V33" s="147"/>
      <c r="W33" s="150"/>
      <c r="X33" s="147"/>
      <c r="Y33" s="150"/>
      <c r="Z33" s="155"/>
      <c r="AA33" s="156"/>
      <c r="AC33" s="158"/>
    </row>
    <row r="34" spans="1:29">
      <c r="A34" s="28">
        <v>30</v>
      </c>
      <c r="B34" s="5" t="str">
        <f>L34</f>
        <v>Michal Forejt</v>
      </c>
      <c r="C34" s="27" t="s">
        <v>3</v>
      </c>
      <c r="D34" s="5" t="str">
        <f>L37</f>
        <v>Jindřich Svoboda</v>
      </c>
      <c r="E34" s="143">
        <v>2</v>
      </c>
      <c r="F34" s="143" t="s">
        <v>5</v>
      </c>
      <c r="G34" s="143">
        <v>0</v>
      </c>
      <c r="H34" s="143">
        <v>22</v>
      </c>
      <c r="I34" s="143" t="s">
        <v>5</v>
      </c>
      <c r="J34" s="143">
        <v>11</v>
      </c>
      <c r="K34" s="31"/>
      <c r="L34" s="60" t="s">
        <v>177</v>
      </c>
      <c r="M34" s="143">
        <f>SUM(H34,H37,J39)</f>
        <v>66</v>
      </c>
      <c r="N34" s="142" t="s">
        <v>5</v>
      </c>
      <c r="O34" s="143">
        <f>SUM(J34,J37,H39)</f>
        <v>26</v>
      </c>
      <c r="P34" s="143">
        <f>M34-O34</f>
        <v>40</v>
      </c>
      <c r="Q34" s="143">
        <f>SUM(E34,E37,G39)</f>
        <v>6</v>
      </c>
      <c r="R34" s="143">
        <f>Q34+(P34/100)</f>
        <v>6.4</v>
      </c>
      <c r="S34" s="143">
        <f>RANK(R34,$R$34:$R$37,0)</f>
        <v>1</v>
      </c>
      <c r="U34" s="163" t="s">
        <v>39</v>
      </c>
      <c r="V34" s="211" t="s">
        <v>179</v>
      </c>
      <c r="W34" s="212"/>
      <c r="X34" s="147"/>
      <c r="Y34" s="150"/>
      <c r="Z34" s="155"/>
      <c r="AA34" s="156"/>
      <c r="AC34" s="158"/>
    </row>
    <row r="35" spans="1:29">
      <c r="A35" s="28">
        <v>31</v>
      </c>
      <c r="B35" s="5" t="str">
        <f>L35</f>
        <v>Kott Matthias Damian</v>
      </c>
      <c r="C35" s="27" t="s">
        <v>3</v>
      </c>
      <c r="D35" s="5" t="str">
        <f>L36</f>
        <v>Štěpán Kovář</v>
      </c>
      <c r="E35" s="143">
        <v>2</v>
      </c>
      <c r="F35" s="143" t="s">
        <v>5</v>
      </c>
      <c r="G35" s="143">
        <v>0</v>
      </c>
      <c r="H35" s="143">
        <v>22</v>
      </c>
      <c r="I35" s="143" t="s">
        <v>5</v>
      </c>
      <c r="J35" s="143">
        <v>11</v>
      </c>
      <c r="K35" s="31"/>
      <c r="L35" s="23" t="s">
        <v>318</v>
      </c>
      <c r="M35" s="143">
        <f>SUM(H35,J37,H38)</f>
        <v>53</v>
      </c>
      <c r="N35" s="143" t="s">
        <v>5</v>
      </c>
      <c r="O35" s="143">
        <f>SUM(J35,H37,J38)</f>
        <v>39</v>
      </c>
      <c r="P35" s="143">
        <f t="shared" ref="P35:P37" si="9">M35-O35</f>
        <v>14</v>
      </c>
      <c r="Q35" s="143">
        <f>SUM(E35,G37,E38)</f>
        <v>4</v>
      </c>
      <c r="R35" s="143">
        <f t="shared" ref="R35:R36" si="10">Q35+(P35/100)</f>
        <v>4.1399999999999997</v>
      </c>
      <c r="S35" s="143">
        <f t="shared" ref="S35:S37" si="11">RANK(R35,$R$34:$R$37,0)</f>
        <v>2</v>
      </c>
      <c r="U35" s="163"/>
      <c r="V35" s="147"/>
      <c r="W35" s="152"/>
      <c r="X35" s="151"/>
      <c r="Y35" s="150"/>
      <c r="Z35" s="155"/>
      <c r="AA35" s="156"/>
      <c r="AC35" s="158"/>
    </row>
    <row r="36" spans="1:29">
      <c r="A36" s="28">
        <v>93</v>
      </c>
      <c r="B36" s="5" t="str">
        <f>L37</f>
        <v>Jindřich Svoboda</v>
      </c>
      <c r="C36" s="27" t="s">
        <v>3</v>
      </c>
      <c r="D36" s="5" t="str">
        <f>L36</f>
        <v>Štěpán Kovář</v>
      </c>
      <c r="E36" s="143">
        <v>2</v>
      </c>
      <c r="F36" s="143" t="s">
        <v>5</v>
      </c>
      <c r="G36" s="143">
        <v>0</v>
      </c>
      <c r="H36" s="143">
        <v>22</v>
      </c>
      <c r="I36" s="143" t="s">
        <v>5</v>
      </c>
      <c r="J36" s="143">
        <v>4</v>
      </c>
      <c r="K36" s="31"/>
      <c r="L36" s="23" t="s">
        <v>199</v>
      </c>
      <c r="M36" s="143">
        <f>SUM(J35,J36,H39)</f>
        <v>21</v>
      </c>
      <c r="N36" s="143" t="s">
        <v>5</v>
      </c>
      <c r="O36" s="143">
        <f>SUM(H35,H36,J39)</f>
        <v>66</v>
      </c>
      <c r="P36" s="143">
        <f t="shared" si="9"/>
        <v>-45</v>
      </c>
      <c r="Q36" s="143">
        <f>SUM(G35,G36,E39)</f>
        <v>0</v>
      </c>
      <c r="R36" s="143">
        <f t="shared" si="10"/>
        <v>-0.45</v>
      </c>
      <c r="S36" s="143">
        <f t="shared" si="11"/>
        <v>4</v>
      </c>
      <c r="U36" s="163"/>
      <c r="V36" s="147"/>
      <c r="W36" s="151"/>
      <c r="X36" s="151"/>
      <c r="Y36" s="150"/>
      <c r="Z36" s="155"/>
      <c r="AA36" s="156"/>
      <c r="AC36" s="158"/>
    </row>
    <row r="37" spans="1:29">
      <c r="A37" s="28">
        <v>94</v>
      </c>
      <c r="B37" s="5" t="str">
        <f>L34</f>
        <v>Michal Forejt</v>
      </c>
      <c r="C37" s="27" t="s">
        <v>3</v>
      </c>
      <c r="D37" s="5" t="str">
        <f>L35</f>
        <v>Kott Matthias Damian</v>
      </c>
      <c r="E37" s="143">
        <v>2</v>
      </c>
      <c r="F37" s="143" t="s">
        <v>5</v>
      </c>
      <c r="G37" s="143">
        <v>0</v>
      </c>
      <c r="H37" s="143">
        <v>22</v>
      </c>
      <c r="I37" s="143" t="s">
        <v>5</v>
      </c>
      <c r="J37" s="143">
        <v>9</v>
      </c>
      <c r="K37" s="31"/>
      <c r="L37" s="67" t="s">
        <v>325</v>
      </c>
      <c r="M37" s="143">
        <f>SUM(J34,H36,J38)</f>
        <v>39</v>
      </c>
      <c r="N37" s="143" t="s">
        <v>5</v>
      </c>
      <c r="O37" s="143">
        <f>SUM(H34,J36,H38)</f>
        <v>48</v>
      </c>
      <c r="P37" s="143">
        <f t="shared" si="9"/>
        <v>-9</v>
      </c>
      <c r="Q37" s="143">
        <f>SUM(G34,E36,G38)</f>
        <v>2</v>
      </c>
      <c r="R37" s="143">
        <f>Q37+(P37/100)</f>
        <v>1.91</v>
      </c>
      <c r="S37" s="143">
        <f t="shared" si="11"/>
        <v>3</v>
      </c>
      <c r="U37" s="190" t="str">
        <f>V46</f>
        <v>Michal Forejt</v>
      </c>
      <c r="V37" s="190"/>
      <c r="W37" s="215"/>
      <c r="X37" s="215"/>
      <c r="Y37" s="150"/>
      <c r="Z37" s="208" t="str">
        <f>X31</f>
        <v>David Slíva</v>
      </c>
      <c r="AA37" s="209"/>
      <c r="AC37" s="158"/>
    </row>
    <row r="38" spans="1:29">
      <c r="A38" s="28">
        <v>155</v>
      </c>
      <c r="B38" s="5" t="str">
        <f>L35</f>
        <v>Kott Matthias Damian</v>
      </c>
      <c r="C38" s="27" t="s">
        <v>3</v>
      </c>
      <c r="D38" s="5" t="str">
        <f>L37</f>
        <v>Jindřich Svoboda</v>
      </c>
      <c r="E38" s="143">
        <v>2</v>
      </c>
      <c r="F38" s="143" t="s">
        <v>5</v>
      </c>
      <c r="G38" s="143">
        <v>0</v>
      </c>
      <c r="H38" s="143">
        <v>22</v>
      </c>
      <c r="I38" s="143" t="s">
        <v>5</v>
      </c>
      <c r="J38" s="143">
        <v>6</v>
      </c>
      <c r="K38" s="31"/>
      <c r="L38" s="32"/>
      <c r="M38" s="35">
        <f>SUM(M34:M37)</f>
        <v>179</v>
      </c>
      <c r="N38" s="36">
        <f>M38-O38</f>
        <v>0</v>
      </c>
      <c r="O38" s="35">
        <f>SUM(O34:O37)</f>
        <v>179</v>
      </c>
      <c r="P38" s="142"/>
      <c r="Q38" s="142"/>
      <c r="R38" s="142"/>
      <c r="S38" s="142"/>
      <c r="U38" s="213" t="s">
        <v>286</v>
      </c>
      <c r="V38" s="213"/>
      <c r="W38" s="210"/>
      <c r="X38" s="210"/>
      <c r="Y38" s="150"/>
      <c r="Z38" s="192"/>
      <c r="AA38" s="207"/>
      <c r="AC38" s="158"/>
    </row>
    <row r="39" spans="1:29">
      <c r="A39" s="28">
        <v>156</v>
      </c>
      <c r="B39" s="5" t="str">
        <f>L36</f>
        <v>Štěpán Kovář</v>
      </c>
      <c r="C39" s="27" t="s">
        <v>3</v>
      </c>
      <c r="D39" s="5" t="str">
        <f>L34</f>
        <v>Michal Forejt</v>
      </c>
      <c r="E39" s="143">
        <v>0</v>
      </c>
      <c r="F39" s="143" t="s">
        <v>5</v>
      </c>
      <c r="G39" s="143">
        <v>2</v>
      </c>
      <c r="H39" s="143">
        <v>6</v>
      </c>
      <c r="I39" s="143" t="s">
        <v>5</v>
      </c>
      <c r="J39" s="143">
        <v>22</v>
      </c>
      <c r="K39" s="31"/>
      <c r="L39" s="32"/>
      <c r="M39" s="142"/>
      <c r="N39" s="142"/>
      <c r="O39" s="142"/>
      <c r="P39" s="142"/>
      <c r="Q39" s="142"/>
      <c r="R39" s="142"/>
      <c r="S39" s="142"/>
      <c r="U39" s="163"/>
      <c r="V39" s="147"/>
      <c r="W39" s="147"/>
      <c r="X39" s="147"/>
      <c r="Y39" s="150"/>
      <c r="Z39" s="153"/>
      <c r="AA39" s="153"/>
      <c r="AC39" s="158"/>
    </row>
    <row r="40" spans="1:29">
      <c r="B40" s="5"/>
      <c r="C40" s="27"/>
      <c r="D40" s="5"/>
      <c r="E40" s="143"/>
      <c r="F40" s="143"/>
      <c r="G40" s="143"/>
      <c r="H40" s="143"/>
      <c r="I40" s="143"/>
      <c r="J40" s="143"/>
      <c r="K40" s="31"/>
      <c r="L40" s="32"/>
      <c r="M40" s="142"/>
      <c r="N40" s="142"/>
      <c r="O40" s="142"/>
      <c r="P40" s="142"/>
      <c r="Q40" s="142"/>
      <c r="R40" s="142"/>
      <c r="S40" s="142"/>
      <c r="U40" s="163" t="s">
        <v>30</v>
      </c>
      <c r="V40" s="211" t="s">
        <v>317</v>
      </c>
      <c r="W40" s="211"/>
      <c r="X40" s="147"/>
      <c r="Y40" s="150"/>
      <c r="Z40" s="153"/>
      <c r="AA40" s="153"/>
      <c r="AC40" s="158"/>
    </row>
    <row r="41" spans="1:29">
      <c r="B41" s="5"/>
      <c r="C41" s="27"/>
      <c r="D41" s="5"/>
      <c r="E41" s="143"/>
      <c r="F41" s="143"/>
      <c r="G41" s="143"/>
      <c r="H41" s="143"/>
      <c r="I41" s="143"/>
      <c r="J41" s="143"/>
      <c r="K41" s="31"/>
      <c r="L41" s="32"/>
      <c r="M41" s="142"/>
      <c r="N41" s="142"/>
      <c r="O41" s="142"/>
      <c r="P41" s="142"/>
      <c r="Q41" s="142"/>
      <c r="R41" s="142"/>
      <c r="S41" s="142"/>
      <c r="U41" s="163"/>
      <c r="V41" s="147"/>
      <c r="W41" s="149"/>
      <c r="X41" s="147"/>
      <c r="Y41" s="150"/>
      <c r="Z41" s="153"/>
      <c r="AA41" s="153"/>
      <c r="AC41" s="158"/>
    </row>
    <row r="42" spans="1:29">
      <c r="B42" s="5"/>
      <c r="C42" s="27"/>
      <c r="D42" s="5"/>
      <c r="E42" s="143"/>
      <c r="F42" s="143"/>
      <c r="G42" s="143"/>
      <c r="H42" s="143"/>
      <c r="I42" s="143"/>
      <c r="J42" s="143"/>
      <c r="K42" s="31"/>
      <c r="L42" s="33" t="s">
        <v>27</v>
      </c>
      <c r="M42" s="241"/>
      <c r="N42" s="241"/>
      <c r="O42" s="241"/>
      <c r="P42" s="142"/>
      <c r="Q42" s="142"/>
      <c r="R42" s="142"/>
      <c r="S42" s="142"/>
      <c r="U42" s="163"/>
      <c r="V42" s="147"/>
      <c r="W42" s="150"/>
      <c r="X42" s="147"/>
      <c r="Y42" s="150"/>
      <c r="Z42" s="153"/>
      <c r="AA42" s="153"/>
      <c r="AC42" s="158"/>
    </row>
    <row r="43" spans="1:29">
      <c r="B43" s="5"/>
      <c r="C43" s="27"/>
      <c r="D43" s="5"/>
      <c r="E43" s="143"/>
      <c r="F43" s="143"/>
      <c r="G43" s="143"/>
      <c r="H43" s="143"/>
      <c r="I43" s="143"/>
      <c r="J43" s="143"/>
      <c r="K43" s="31"/>
      <c r="L43" s="143" t="s">
        <v>9</v>
      </c>
      <c r="M43" s="242" t="s">
        <v>10</v>
      </c>
      <c r="N43" s="242"/>
      <c r="O43" s="242"/>
      <c r="P43" s="34" t="s">
        <v>11</v>
      </c>
      <c r="Q43" s="143" t="s">
        <v>12</v>
      </c>
      <c r="R43" s="143" t="s">
        <v>13</v>
      </c>
      <c r="S43" s="143" t="s">
        <v>0</v>
      </c>
      <c r="U43" s="163"/>
      <c r="V43" s="147"/>
      <c r="W43" s="150"/>
      <c r="X43" s="208" t="str">
        <f>V40</f>
        <v>Jakub Vraštiak</v>
      </c>
      <c r="Y43" s="209"/>
      <c r="Z43" s="153"/>
      <c r="AA43" s="153"/>
      <c r="AC43" s="158"/>
    </row>
    <row r="44" spans="1:29">
      <c r="A44" s="28">
        <v>32</v>
      </c>
      <c r="B44" s="5" t="str">
        <f>L44</f>
        <v>David Slíva</v>
      </c>
      <c r="C44" s="27" t="s">
        <v>3</v>
      </c>
      <c r="D44" s="5" t="str">
        <f>L47</f>
        <v>bye</v>
      </c>
      <c r="E44" s="143">
        <v>2</v>
      </c>
      <c r="F44" s="143" t="s">
        <v>5</v>
      </c>
      <c r="G44" s="143">
        <v>0</v>
      </c>
      <c r="H44" s="143">
        <v>22</v>
      </c>
      <c r="I44" s="143" t="s">
        <v>5</v>
      </c>
      <c r="J44" s="143">
        <v>0</v>
      </c>
      <c r="K44" s="31"/>
      <c r="L44" s="60" t="s">
        <v>179</v>
      </c>
      <c r="M44" s="143">
        <f>SUM(H44,H47,J49)</f>
        <v>66</v>
      </c>
      <c r="N44" s="142" t="s">
        <v>5</v>
      </c>
      <c r="O44" s="143">
        <f>SUM(J44,J47,H49)</f>
        <v>11</v>
      </c>
      <c r="P44" s="143">
        <f>M44-O44</f>
        <v>55</v>
      </c>
      <c r="Q44" s="143">
        <f>SUM(E44,E47,G49)</f>
        <v>6</v>
      </c>
      <c r="R44" s="143">
        <f>Q44+(P44/100)</f>
        <v>6.55</v>
      </c>
      <c r="S44" s="143">
        <f>RANK(R44,$R$44:$R$47,0)</f>
        <v>1</v>
      </c>
      <c r="U44" s="163"/>
      <c r="V44" s="147"/>
      <c r="W44" s="150"/>
      <c r="X44" s="148"/>
      <c r="Y44" s="152"/>
      <c r="Z44" s="153"/>
      <c r="AA44" s="153"/>
      <c r="AC44" s="158"/>
    </row>
    <row r="45" spans="1:29">
      <c r="A45" s="28">
        <v>33</v>
      </c>
      <c r="B45" s="5" t="str">
        <f>L45</f>
        <v>František Chval</v>
      </c>
      <c r="C45" s="27" t="s">
        <v>3</v>
      </c>
      <c r="D45" s="5" t="str">
        <f>L46</f>
        <v>Dominik Flachs</v>
      </c>
      <c r="E45" s="143">
        <v>1</v>
      </c>
      <c r="F45" s="143" t="s">
        <v>5</v>
      </c>
      <c r="G45" s="143">
        <v>1</v>
      </c>
      <c r="H45" s="143">
        <v>19</v>
      </c>
      <c r="I45" s="143" t="s">
        <v>5</v>
      </c>
      <c r="J45" s="143">
        <v>20</v>
      </c>
      <c r="K45" s="31"/>
      <c r="L45" s="59" t="s">
        <v>190</v>
      </c>
      <c r="M45" s="143">
        <f>SUM(H45,J47,H48)</f>
        <v>48</v>
      </c>
      <c r="N45" s="143" t="s">
        <v>5</v>
      </c>
      <c r="O45" s="143">
        <f>SUM(J45,H47,J48)</f>
        <v>42</v>
      </c>
      <c r="P45" s="143">
        <f t="shared" ref="P45:P47" si="12">M45-O45</f>
        <v>6</v>
      </c>
      <c r="Q45" s="143">
        <f>SUM(E45,G47,E48)</f>
        <v>3</v>
      </c>
      <c r="R45" s="143">
        <f t="shared" ref="R45:R47" si="13">Q45+(P45/100)</f>
        <v>3.06</v>
      </c>
      <c r="S45" s="143">
        <f t="shared" ref="S45:S47" si="14">RANK(R45,$R$44:$R$47,0)</f>
        <v>2</v>
      </c>
      <c r="U45" s="163"/>
      <c r="V45" s="147"/>
      <c r="W45" s="150"/>
      <c r="X45" s="147"/>
      <c r="Y45" s="151"/>
      <c r="Z45" s="153"/>
      <c r="AA45" s="153"/>
      <c r="AC45" s="158"/>
    </row>
    <row r="46" spans="1:29">
      <c r="A46" s="28">
        <v>95</v>
      </c>
      <c r="B46" s="5" t="str">
        <f>L47</f>
        <v>bye</v>
      </c>
      <c r="C46" s="27" t="s">
        <v>3</v>
      </c>
      <c r="D46" s="5" t="str">
        <f>L46</f>
        <v>Dominik Flachs</v>
      </c>
      <c r="E46" s="143">
        <v>0</v>
      </c>
      <c r="F46" s="143" t="s">
        <v>5</v>
      </c>
      <c r="G46" s="143">
        <v>2</v>
      </c>
      <c r="H46" s="143">
        <v>0</v>
      </c>
      <c r="I46" s="143" t="s">
        <v>5</v>
      </c>
      <c r="J46" s="143">
        <v>22</v>
      </c>
      <c r="K46" s="31"/>
      <c r="L46" s="60" t="s">
        <v>198</v>
      </c>
      <c r="M46" s="143">
        <f>SUM(J45,J46,H49)</f>
        <v>46</v>
      </c>
      <c r="N46" s="143" t="s">
        <v>5</v>
      </c>
      <c r="O46" s="143">
        <f>SUM(H45,H46,J49)</f>
        <v>41</v>
      </c>
      <c r="P46" s="143">
        <f t="shared" si="12"/>
        <v>5</v>
      </c>
      <c r="Q46" s="143">
        <f>SUM(G45,G46,E49)</f>
        <v>3</v>
      </c>
      <c r="R46" s="143">
        <f t="shared" si="13"/>
        <v>3.05</v>
      </c>
      <c r="S46" s="143">
        <f t="shared" si="14"/>
        <v>3</v>
      </c>
      <c r="U46" s="163" t="s">
        <v>36</v>
      </c>
      <c r="V46" s="211" t="s">
        <v>177</v>
      </c>
      <c r="W46" s="212"/>
      <c r="X46" s="147"/>
      <c r="Y46" s="147"/>
      <c r="Z46" s="153"/>
      <c r="AA46" s="153"/>
      <c r="AC46" s="158"/>
    </row>
    <row r="47" spans="1:29">
      <c r="A47" s="28">
        <v>96</v>
      </c>
      <c r="B47" s="5" t="str">
        <f>L44</f>
        <v>David Slíva</v>
      </c>
      <c r="C47" s="27" t="s">
        <v>3</v>
      </c>
      <c r="D47" s="5" t="str">
        <f>L45</f>
        <v>František Chval</v>
      </c>
      <c r="E47" s="143">
        <v>2</v>
      </c>
      <c r="F47" s="143" t="s">
        <v>5</v>
      </c>
      <c r="G47" s="143">
        <v>0</v>
      </c>
      <c r="H47" s="143">
        <v>22</v>
      </c>
      <c r="I47" s="143" t="s">
        <v>5</v>
      </c>
      <c r="J47" s="143">
        <v>7</v>
      </c>
      <c r="K47" s="31"/>
      <c r="L47" s="60" t="s">
        <v>53</v>
      </c>
      <c r="M47" s="143">
        <f>SUM(J44,H46,J48)</f>
        <v>0</v>
      </c>
      <c r="N47" s="143" t="s">
        <v>5</v>
      </c>
      <c r="O47" s="143">
        <f>SUM(H44,J46,H48)</f>
        <v>66</v>
      </c>
      <c r="P47" s="143">
        <f t="shared" si="12"/>
        <v>-66</v>
      </c>
      <c r="Q47" s="143">
        <f>SUM(G44,E46,G48)</f>
        <v>0</v>
      </c>
      <c r="R47" s="143">
        <f t="shared" si="13"/>
        <v>-0.66</v>
      </c>
      <c r="S47" s="143">
        <f t="shared" si="14"/>
        <v>4</v>
      </c>
      <c r="U47" s="163"/>
      <c r="AC47" s="158"/>
    </row>
    <row r="48" spans="1:29">
      <c r="A48" s="28">
        <v>157</v>
      </c>
      <c r="B48" s="5" t="str">
        <f>L45</f>
        <v>František Chval</v>
      </c>
      <c r="C48" s="27" t="s">
        <v>3</v>
      </c>
      <c r="D48" s="5" t="str">
        <f>L47</f>
        <v>bye</v>
      </c>
      <c r="E48" s="143">
        <v>2</v>
      </c>
      <c r="F48" s="143" t="s">
        <v>5</v>
      </c>
      <c r="G48" s="143">
        <v>0</v>
      </c>
      <c r="H48" s="143">
        <v>22</v>
      </c>
      <c r="I48" s="143" t="s">
        <v>5</v>
      </c>
      <c r="J48" s="143">
        <v>0</v>
      </c>
      <c r="K48" s="31"/>
      <c r="L48" s="32"/>
      <c r="M48" s="35">
        <f>SUM(M44:M47)</f>
        <v>160</v>
      </c>
      <c r="N48" s="36">
        <f>M48-O48</f>
        <v>0</v>
      </c>
      <c r="O48" s="35">
        <f>SUM(O44:O47)</f>
        <v>160</v>
      </c>
      <c r="P48" s="142"/>
      <c r="Q48" s="142"/>
      <c r="R48" s="142"/>
      <c r="S48" s="142"/>
      <c r="U48" s="163"/>
      <c r="AC48" s="158"/>
    </row>
    <row r="49" spans="1:31">
      <c r="A49" s="28">
        <v>158</v>
      </c>
      <c r="B49" s="5" t="str">
        <f>L46</f>
        <v>Dominik Flachs</v>
      </c>
      <c r="C49" s="27" t="s">
        <v>3</v>
      </c>
      <c r="D49" s="5" t="str">
        <f>L44</f>
        <v>David Slíva</v>
      </c>
      <c r="E49" s="143">
        <v>0</v>
      </c>
      <c r="F49" s="143" t="s">
        <v>5</v>
      </c>
      <c r="G49" s="143">
        <v>2</v>
      </c>
      <c r="H49" s="143">
        <v>4</v>
      </c>
      <c r="I49" s="143" t="s">
        <v>5</v>
      </c>
      <c r="J49" s="143">
        <v>22</v>
      </c>
      <c r="K49" s="31"/>
      <c r="L49" s="32"/>
      <c r="M49" s="142"/>
      <c r="N49" s="142"/>
      <c r="O49" s="142"/>
      <c r="P49" s="142"/>
      <c r="Q49" s="142"/>
      <c r="R49" s="142"/>
      <c r="S49" s="142"/>
      <c r="U49" s="213"/>
      <c r="V49" s="213"/>
      <c r="AA49" s="190" t="str">
        <f>Z86</f>
        <v>Vojtěch Častorál</v>
      </c>
      <c r="AB49" s="190"/>
      <c r="AC49" s="158"/>
      <c r="AD49" s="189" t="str">
        <f>AB25</f>
        <v>David Slíva</v>
      </c>
      <c r="AE49" s="190"/>
    </row>
    <row r="50" spans="1:31">
      <c r="B50" s="5"/>
      <c r="C50" s="27"/>
      <c r="D50" s="5"/>
      <c r="E50" s="143"/>
      <c r="F50" s="143"/>
      <c r="G50" s="143"/>
      <c r="H50" s="143"/>
      <c r="I50" s="143"/>
      <c r="J50" s="143"/>
      <c r="K50" s="31"/>
      <c r="L50" s="32"/>
      <c r="M50" s="142"/>
      <c r="N50" s="142"/>
      <c r="O50" s="142"/>
      <c r="P50" s="142"/>
      <c r="Q50" s="142"/>
      <c r="R50" s="142"/>
      <c r="S50" s="142"/>
      <c r="U50" s="213"/>
      <c r="V50" s="213"/>
      <c r="AA50" s="184" t="s">
        <v>50</v>
      </c>
      <c r="AB50" s="184"/>
      <c r="AC50" s="158"/>
      <c r="AD50" s="183" t="s">
        <v>213</v>
      </c>
      <c r="AE50" s="184"/>
    </row>
    <row r="51" spans="1:31">
      <c r="B51" s="5"/>
      <c r="C51" s="27"/>
      <c r="D51" s="5"/>
      <c r="E51" s="143"/>
      <c r="F51" s="143"/>
      <c r="G51" s="143"/>
      <c r="H51" s="143"/>
      <c r="I51" s="143"/>
      <c r="J51" s="143"/>
      <c r="K51" s="31"/>
      <c r="L51" s="32"/>
      <c r="M51" s="142"/>
      <c r="N51" s="142"/>
      <c r="O51" s="142"/>
      <c r="P51" s="142"/>
      <c r="Q51" s="142"/>
      <c r="R51" s="142"/>
      <c r="S51" s="142"/>
      <c r="U51" s="163"/>
      <c r="AC51" s="158"/>
    </row>
    <row r="52" spans="1:31">
      <c r="B52" s="5"/>
      <c r="C52" s="27"/>
      <c r="D52" s="5"/>
      <c r="E52" s="143"/>
      <c r="F52" s="143"/>
      <c r="G52" s="143"/>
      <c r="H52" s="143"/>
      <c r="I52" s="143"/>
      <c r="J52" s="143"/>
      <c r="K52" s="31"/>
      <c r="L52" s="33" t="s">
        <v>28</v>
      </c>
      <c r="M52" s="241"/>
      <c r="N52" s="241"/>
      <c r="O52" s="241"/>
      <c r="P52" s="142"/>
      <c r="Q52" s="142"/>
      <c r="R52" s="142"/>
      <c r="S52" s="142"/>
      <c r="U52" s="163"/>
      <c r="AC52" s="158"/>
    </row>
    <row r="53" spans="1:31">
      <c r="B53" s="5"/>
      <c r="C53" s="27"/>
      <c r="D53" s="5"/>
      <c r="E53" s="143"/>
      <c r="F53" s="143"/>
      <c r="G53" s="143"/>
      <c r="H53" s="143"/>
      <c r="I53" s="143"/>
      <c r="J53" s="143"/>
      <c r="K53" s="31"/>
      <c r="L53" s="143" t="s">
        <v>9</v>
      </c>
      <c r="M53" s="242" t="s">
        <v>10</v>
      </c>
      <c r="N53" s="242"/>
      <c r="O53" s="242"/>
      <c r="P53" s="34" t="s">
        <v>11</v>
      </c>
      <c r="Q53" s="143" t="s">
        <v>12</v>
      </c>
      <c r="R53" s="143" t="s">
        <v>13</v>
      </c>
      <c r="S53" s="143" t="s">
        <v>0</v>
      </c>
      <c r="U53" s="162" t="s">
        <v>31</v>
      </c>
      <c r="V53" s="211" t="s">
        <v>193</v>
      </c>
      <c r="W53" s="211"/>
      <c r="X53" s="147"/>
      <c r="Y53" s="147"/>
      <c r="Z53" s="153"/>
      <c r="AA53" s="153"/>
      <c r="AC53" s="158"/>
    </row>
    <row r="54" spans="1:31">
      <c r="A54" s="28">
        <v>34</v>
      </c>
      <c r="B54" s="5" t="str">
        <f>L54</f>
        <v>Václav Soukup</v>
      </c>
      <c r="C54" s="27" t="s">
        <v>3</v>
      </c>
      <c r="D54" s="5" t="str">
        <f>L57</f>
        <v>Mikuláš Hubáček</v>
      </c>
      <c r="E54" s="143">
        <v>2</v>
      </c>
      <c r="F54" s="143" t="s">
        <v>5</v>
      </c>
      <c r="G54" s="143">
        <v>0</v>
      </c>
      <c r="H54" s="143">
        <v>22</v>
      </c>
      <c r="I54" s="143" t="s">
        <v>5</v>
      </c>
      <c r="J54" s="143">
        <v>5</v>
      </c>
      <c r="K54" s="31"/>
      <c r="L54" s="60" t="s">
        <v>319</v>
      </c>
      <c r="M54" s="143">
        <f>SUM(H54,H57,J59)</f>
        <v>58</v>
      </c>
      <c r="N54" s="142" t="s">
        <v>5</v>
      </c>
      <c r="O54" s="143">
        <f>SUM(J54,J57,H59)</f>
        <v>40</v>
      </c>
      <c r="P54" s="143">
        <f>M54-O54</f>
        <v>18</v>
      </c>
      <c r="Q54" s="143">
        <f>SUM(E54,E57,G59)</f>
        <v>5</v>
      </c>
      <c r="R54" s="143">
        <f>Q54+(P54/100)</f>
        <v>5.18</v>
      </c>
      <c r="S54" s="143">
        <f>RANK(R54,$R$54:$R$57,0)</f>
        <v>2</v>
      </c>
      <c r="U54" s="163"/>
      <c r="V54" s="147"/>
      <c r="W54" s="149"/>
      <c r="X54" s="147"/>
      <c r="Y54" s="147"/>
      <c r="Z54" s="153"/>
      <c r="AA54" s="153"/>
      <c r="AC54" s="158"/>
    </row>
    <row r="55" spans="1:31">
      <c r="A55" s="28">
        <v>35</v>
      </c>
      <c r="B55" s="5" t="str">
        <f>L55</f>
        <v>Václav Obhlídal</v>
      </c>
      <c r="C55" s="27" t="s">
        <v>3</v>
      </c>
      <c r="D55" s="5" t="str">
        <f>L56</f>
        <v>Tomáš Zemánek</v>
      </c>
      <c r="E55" s="143">
        <v>2</v>
      </c>
      <c r="F55" s="143" t="s">
        <v>5</v>
      </c>
      <c r="G55" s="143">
        <v>0</v>
      </c>
      <c r="H55" s="143">
        <v>22</v>
      </c>
      <c r="I55" s="143" t="s">
        <v>5</v>
      </c>
      <c r="J55" s="143">
        <v>8</v>
      </c>
      <c r="K55" s="31"/>
      <c r="L55" s="74" t="s">
        <v>200</v>
      </c>
      <c r="M55" s="143">
        <f>SUM(H55,J57,H58)</f>
        <v>65</v>
      </c>
      <c r="N55" s="143" t="s">
        <v>5</v>
      </c>
      <c r="O55" s="143">
        <f>SUM(J55,H57,J58)</f>
        <v>29</v>
      </c>
      <c r="P55" s="143">
        <f t="shared" ref="P55:P57" si="15">M55-O55</f>
        <v>36</v>
      </c>
      <c r="Q55" s="143">
        <f>SUM(E55,G57,E58)</f>
        <v>5</v>
      </c>
      <c r="R55" s="143">
        <f t="shared" ref="R55:R57" si="16">Q55+(P55/100)</f>
        <v>5.36</v>
      </c>
      <c r="S55" s="143">
        <f>RANK(R55,$R$54:$R$57,0)</f>
        <v>1</v>
      </c>
      <c r="U55" s="163"/>
      <c r="V55" s="147"/>
      <c r="W55" s="150"/>
      <c r="X55" s="147"/>
      <c r="Y55" s="147"/>
      <c r="Z55" s="153"/>
      <c r="AA55" s="153"/>
      <c r="AC55" s="158"/>
    </row>
    <row r="56" spans="1:31">
      <c r="A56" s="28">
        <v>97</v>
      </c>
      <c r="B56" s="5" t="str">
        <f>L57</f>
        <v>Mikuláš Hubáček</v>
      </c>
      <c r="C56" s="27" t="s">
        <v>3</v>
      </c>
      <c r="D56" s="5" t="str">
        <f>L56</f>
        <v>Tomáš Zemánek</v>
      </c>
      <c r="E56" s="143">
        <v>0</v>
      </c>
      <c r="F56" s="143" t="s">
        <v>5</v>
      </c>
      <c r="G56" s="143">
        <v>2</v>
      </c>
      <c r="H56" s="143">
        <v>8</v>
      </c>
      <c r="I56" s="143" t="s">
        <v>5</v>
      </c>
      <c r="J56" s="143">
        <v>22</v>
      </c>
      <c r="K56" s="31"/>
      <c r="L56" s="26" t="s">
        <v>323</v>
      </c>
      <c r="M56" s="143">
        <f>SUM(J55,J56,H59)</f>
        <v>44</v>
      </c>
      <c r="N56" s="143" t="s">
        <v>5</v>
      </c>
      <c r="O56" s="143">
        <f>SUM(H55,H56,J59)</f>
        <v>52</v>
      </c>
      <c r="P56" s="143">
        <f t="shared" si="15"/>
        <v>-8</v>
      </c>
      <c r="Q56" s="143">
        <f>SUM(G55,G56,E59)</f>
        <v>2</v>
      </c>
      <c r="R56" s="143">
        <f t="shared" si="16"/>
        <v>1.92</v>
      </c>
      <c r="S56" s="143">
        <f t="shared" ref="S56:S57" si="17">RANK(R56,$R$54:$R$57,0)</f>
        <v>3</v>
      </c>
      <c r="U56" s="163"/>
      <c r="V56" s="147"/>
      <c r="W56" s="150"/>
      <c r="X56" s="214" t="str">
        <f>V53</f>
        <v>Matyáš Venhuda</v>
      </c>
      <c r="Y56" s="211"/>
      <c r="Z56" s="153"/>
      <c r="AA56" s="153"/>
      <c r="AC56" s="158"/>
    </row>
    <row r="57" spans="1:31">
      <c r="A57" s="28">
        <v>98</v>
      </c>
      <c r="B57" s="5" t="str">
        <f>L54</f>
        <v>Václav Soukup</v>
      </c>
      <c r="C57" s="27" t="s">
        <v>3</v>
      </c>
      <c r="D57" s="5" t="str">
        <f>L55</f>
        <v>Václav Obhlídal</v>
      </c>
      <c r="E57" s="143">
        <v>1</v>
      </c>
      <c r="F57" s="143" t="s">
        <v>5</v>
      </c>
      <c r="G57" s="143">
        <v>1</v>
      </c>
      <c r="H57" s="143">
        <v>14</v>
      </c>
      <c r="I57" s="143" t="s">
        <v>5</v>
      </c>
      <c r="J57" s="143">
        <v>21</v>
      </c>
      <c r="K57" s="31"/>
      <c r="L57" s="59" t="s">
        <v>201</v>
      </c>
      <c r="M57" s="143">
        <f>SUM(J54,H56,J58)</f>
        <v>20</v>
      </c>
      <c r="N57" s="143" t="s">
        <v>5</v>
      </c>
      <c r="O57" s="143">
        <f>SUM(H54,J56,H58)</f>
        <v>66</v>
      </c>
      <c r="P57" s="143">
        <f t="shared" si="15"/>
        <v>-46</v>
      </c>
      <c r="Q57" s="143">
        <f>SUM(G54,E56,G58)</f>
        <v>0</v>
      </c>
      <c r="R57" s="143">
        <f t="shared" si="16"/>
        <v>-0.46</v>
      </c>
      <c r="S57" s="143">
        <f t="shared" si="17"/>
        <v>4</v>
      </c>
      <c r="U57" s="163"/>
      <c r="V57" s="147"/>
      <c r="W57" s="150"/>
      <c r="X57" s="148"/>
      <c r="Y57" s="149"/>
      <c r="Z57" s="153"/>
      <c r="AA57" s="153"/>
      <c r="AC57" s="158"/>
    </row>
    <row r="58" spans="1:31">
      <c r="A58" s="28">
        <v>159</v>
      </c>
      <c r="B58" s="5" t="str">
        <f>L55</f>
        <v>Václav Obhlídal</v>
      </c>
      <c r="C58" s="27" t="s">
        <v>3</v>
      </c>
      <c r="D58" s="5" t="str">
        <f>L57</f>
        <v>Mikuláš Hubáček</v>
      </c>
      <c r="E58" s="143">
        <v>2</v>
      </c>
      <c r="F58" s="143" t="s">
        <v>5</v>
      </c>
      <c r="G58" s="143">
        <v>0</v>
      </c>
      <c r="H58" s="143">
        <v>22</v>
      </c>
      <c r="I58" s="143" t="s">
        <v>5</v>
      </c>
      <c r="J58" s="143">
        <v>7</v>
      </c>
      <c r="K58" s="31"/>
      <c r="L58" s="32"/>
      <c r="M58" s="35">
        <f>SUM(M54:M57)</f>
        <v>187</v>
      </c>
      <c r="N58" s="36">
        <f>M58-O58</f>
        <v>0</v>
      </c>
      <c r="O58" s="35">
        <f>SUM(O54:O57)</f>
        <v>187</v>
      </c>
      <c r="P58" s="142"/>
      <c r="Q58" s="142"/>
      <c r="R58" s="142"/>
      <c r="S58" s="142"/>
      <c r="U58" s="163"/>
      <c r="V58" s="147"/>
      <c r="W58" s="150"/>
      <c r="X58" s="147"/>
      <c r="Y58" s="150"/>
      <c r="Z58" s="153"/>
      <c r="AA58" s="153"/>
      <c r="AC58" s="158"/>
    </row>
    <row r="59" spans="1:31">
      <c r="A59" s="28">
        <v>160</v>
      </c>
      <c r="B59" s="5" t="str">
        <f>L56</f>
        <v>Tomáš Zemánek</v>
      </c>
      <c r="C59" s="27" t="s">
        <v>3</v>
      </c>
      <c r="D59" s="5" t="str">
        <f>L54</f>
        <v>Václav Soukup</v>
      </c>
      <c r="E59" s="143">
        <v>0</v>
      </c>
      <c r="F59" s="143" t="s">
        <v>5</v>
      </c>
      <c r="G59" s="143">
        <v>2</v>
      </c>
      <c r="H59" s="143">
        <v>14</v>
      </c>
      <c r="I59" s="143" t="s">
        <v>5</v>
      </c>
      <c r="J59" s="143">
        <v>22</v>
      </c>
      <c r="K59" s="31"/>
      <c r="L59" s="32"/>
      <c r="M59" s="142"/>
      <c r="N59" s="142"/>
      <c r="O59" s="142"/>
      <c r="P59" s="142"/>
      <c r="Q59" s="142"/>
      <c r="R59" s="142"/>
      <c r="S59" s="142"/>
      <c r="U59" s="163" t="s">
        <v>38</v>
      </c>
      <c r="V59" s="211" t="s">
        <v>318</v>
      </c>
      <c r="W59" s="212"/>
      <c r="X59" s="147"/>
      <c r="Y59" s="150"/>
      <c r="Z59" s="153"/>
      <c r="AA59" s="153"/>
      <c r="AC59" s="158"/>
    </row>
    <row r="60" spans="1:31">
      <c r="B60" s="5"/>
      <c r="C60" s="27"/>
      <c r="D60" s="5"/>
      <c r="E60" s="143"/>
      <c r="F60" s="143"/>
      <c r="G60" s="143"/>
      <c r="H60" s="143"/>
      <c r="I60" s="143"/>
      <c r="J60" s="143"/>
      <c r="K60" s="31"/>
      <c r="L60" s="32"/>
      <c r="M60" s="142"/>
      <c r="N60" s="142"/>
      <c r="O60" s="142"/>
      <c r="P60" s="142"/>
      <c r="Q60" s="142"/>
      <c r="R60" s="142"/>
      <c r="S60" s="142"/>
      <c r="U60" s="163"/>
      <c r="V60" s="147"/>
      <c r="W60" s="152"/>
      <c r="X60" s="151"/>
      <c r="Y60" s="150"/>
      <c r="Z60" s="153"/>
      <c r="AA60" s="153"/>
      <c r="AC60" s="158"/>
    </row>
    <row r="61" spans="1:31">
      <c r="B61" s="5"/>
      <c r="C61" s="27"/>
      <c r="D61" s="5"/>
      <c r="E61" s="143"/>
      <c r="F61" s="143"/>
      <c r="G61" s="143"/>
      <c r="H61" s="143"/>
      <c r="I61" s="143"/>
      <c r="J61" s="143"/>
      <c r="K61" s="31"/>
      <c r="L61" s="33" t="s">
        <v>29</v>
      </c>
      <c r="M61" s="241"/>
      <c r="N61" s="241"/>
      <c r="O61" s="241"/>
      <c r="P61" s="142"/>
      <c r="Q61" s="142"/>
      <c r="R61" s="142"/>
      <c r="S61" s="142"/>
      <c r="U61" s="163"/>
      <c r="V61" s="147"/>
      <c r="W61" s="151"/>
      <c r="X61" s="151"/>
      <c r="Y61" s="150"/>
      <c r="Z61" s="153"/>
      <c r="AA61" s="153"/>
      <c r="AC61" s="158"/>
    </row>
    <row r="62" spans="1:31">
      <c r="B62" s="5"/>
      <c r="C62" s="27"/>
      <c r="D62" s="5"/>
      <c r="E62" s="143"/>
      <c r="F62" s="143"/>
      <c r="G62" s="143"/>
      <c r="H62" s="143"/>
      <c r="I62" s="143"/>
      <c r="J62" s="143"/>
      <c r="K62" s="31"/>
      <c r="L62" s="143" t="s">
        <v>9</v>
      </c>
      <c r="M62" s="242" t="s">
        <v>10</v>
      </c>
      <c r="N62" s="242"/>
      <c r="O62" s="242"/>
      <c r="P62" s="34" t="s">
        <v>11</v>
      </c>
      <c r="Q62" s="143" t="s">
        <v>12</v>
      </c>
      <c r="R62" s="143" t="s">
        <v>13</v>
      </c>
      <c r="S62" s="143" t="s">
        <v>0</v>
      </c>
      <c r="U62" s="190" t="str">
        <f>V59</f>
        <v>Kott Matthias Damian</v>
      </c>
      <c r="V62" s="190"/>
      <c r="W62" s="215"/>
      <c r="X62" s="215"/>
      <c r="Y62" s="150"/>
      <c r="Z62" s="214" t="str">
        <f>X68</f>
        <v>Václav Obhlídal</v>
      </c>
      <c r="AA62" s="211"/>
      <c r="AC62" s="158"/>
    </row>
    <row r="63" spans="1:31">
      <c r="A63" s="28">
        <v>36</v>
      </c>
      <c r="B63" s="5" t="str">
        <f>L63</f>
        <v>Ondřej Dlouhý</v>
      </c>
      <c r="C63" s="27" t="s">
        <v>3</v>
      </c>
      <c r="D63" s="5" t="str">
        <f>L66</f>
        <v>Radek Cmíral</v>
      </c>
      <c r="E63" s="143">
        <v>2</v>
      </c>
      <c r="F63" s="143" t="s">
        <v>5</v>
      </c>
      <c r="G63" s="143">
        <v>0</v>
      </c>
      <c r="H63" s="143">
        <v>22</v>
      </c>
      <c r="I63" s="143" t="s">
        <v>5</v>
      </c>
      <c r="J63" s="143">
        <v>7</v>
      </c>
      <c r="K63" s="31"/>
      <c r="L63" s="60" t="s">
        <v>320</v>
      </c>
      <c r="M63" s="143">
        <f>SUM(H63,H66,J68)</f>
        <v>66</v>
      </c>
      <c r="N63" s="142" t="s">
        <v>5</v>
      </c>
      <c r="O63" s="143">
        <f>SUM(J63,J66,H68)</f>
        <v>31</v>
      </c>
      <c r="P63" s="143">
        <f>M63-O63</f>
        <v>35</v>
      </c>
      <c r="Q63" s="143">
        <f>SUM(E63,E66,G68)</f>
        <v>6</v>
      </c>
      <c r="R63" s="143">
        <f>Q63+(P63/100)</f>
        <v>6.35</v>
      </c>
      <c r="S63" s="143">
        <f>RANK(R63,$R$63:$R$66,0)</f>
        <v>1</v>
      </c>
      <c r="U63" s="213" t="s">
        <v>286</v>
      </c>
      <c r="V63" s="213"/>
      <c r="W63" s="210"/>
      <c r="X63" s="210"/>
      <c r="Y63" s="150"/>
      <c r="Z63" s="192"/>
      <c r="AA63" s="193"/>
      <c r="AC63" s="158"/>
    </row>
    <row r="64" spans="1:31">
      <c r="A64" s="28">
        <v>37</v>
      </c>
      <c r="B64" s="5" t="str">
        <f>L64</f>
        <v>Vojta Volf</v>
      </c>
      <c r="C64" s="27" t="s">
        <v>3</v>
      </c>
      <c r="D64" s="5" t="str">
        <f>L65</f>
        <v>Ondřej Marek</v>
      </c>
      <c r="E64" s="143">
        <v>2</v>
      </c>
      <c r="F64" s="143" t="s">
        <v>5</v>
      </c>
      <c r="G64" s="143">
        <v>0</v>
      </c>
      <c r="H64" s="143">
        <v>22</v>
      </c>
      <c r="I64" s="143" t="s">
        <v>5</v>
      </c>
      <c r="J64" s="143">
        <v>14</v>
      </c>
      <c r="K64" s="31"/>
      <c r="L64" s="59" t="s">
        <v>321</v>
      </c>
      <c r="M64" s="143">
        <f>SUM(H64,J66,H67)</f>
        <v>54</v>
      </c>
      <c r="N64" s="143" t="s">
        <v>5</v>
      </c>
      <c r="O64" s="143">
        <f>SUM(J64,H66,J67)</f>
        <v>39</v>
      </c>
      <c r="P64" s="143">
        <f t="shared" ref="P64:P66" si="18">M64-O64</f>
        <v>15</v>
      </c>
      <c r="Q64" s="143">
        <f>SUM(E64,G66,E67)</f>
        <v>4</v>
      </c>
      <c r="R64" s="143">
        <f t="shared" ref="R64:R66" si="19">Q64+(P64/100)</f>
        <v>4.1500000000000004</v>
      </c>
      <c r="S64" s="143">
        <f t="shared" ref="S64:S66" si="20">RANK(R64,$R$63:$R$66,0)</f>
        <v>2</v>
      </c>
      <c r="U64" s="163"/>
      <c r="V64" s="147"/>
      <c r="W64" s="147"/>
      <c r="X64" s="147"/>
      <c r="Y64" s="150"/>
      <c r="Z64" s="155"/>
      <c r="AA64" s="156"/>
      <c r="AC64" s="158"/>
    </row>
    <row r="65" spans="1:29">
      <c r="A65" s="28">
        <v>99</v>
      </c>
      <c r="B65" s="5" t="str">
        <f>L66</f>
        <v>Radek Cmíral</v>
      </c>
      <c r="C65" s="27" t="s">
        <v>3</v>
      </c>
      <c r="D65" s="5" t="str">
        <f>L65</f>
        <v>Ondřej Marek</v>
      </c>
      <c r="E65" s="143">
        <v>0</v>
      </c>
      <c r="F65" s="143" t="s">
        <v>5</v>
      </c>
      <c r="G65" s="143">
        <v>2</v>
      </c>
      <c r="H65" s="143">
        <v>10</v>
      </c>
      <c r="I65" s="143" t="s">
        <v>5</v>
      </c>
      <c r="J65" s="143">
        <v>22</v>
      </c>
      <c r="K65" s="31"/>
      <c r="L65" s="60" t="s">
        <v>203</v>
      </c>
      <c r="M65" s="143">
        <f>SUM(J64,J65,H68)</f>
        <v>50</v>
      </c>
      <c r="N65" s="143" t="s">
        <v>5</v>
      </c>
      <c r="O65" s="143">
        <f>SUM(H64,H65,J68)</f>
        <v>54</v>
      </c>
      <c r="P65" s="143">
        <f t="shared" si="18"/>
        <v>-4</v>
      </c>
      <c r="Q65" s="143">
        <f>SUM(G64,G65,E68)</f>
        <v>2</v>
      </c>
      <c r="R65" s="143">
        <f t="shared" si="19"/>
        <v>1.96</v>
      </c>
      <c r="S65" s="143">
        <f t="shared" si="20"/>
        <v>3</v>
      </c>
      <c r="U65" s="163" t="s">
        <v>40</v>
      </c>
      <c r="V65" s="211" t="s">
        <v>200</v>
      </c>
      <c r="W65" s="211"/>
      <c r="X65" s="147"/>
      <c r="Y65" s="150"/>
      <c r="Z65" s="155"/>
      <c r="AA65" s="156"/>
      <c r="AC65" s="158"/>
    </row>
    <row r="66" spans="1:29">
      <c r="A66" s="28">
        <v>100</v>
      </c>
      <c r="B66" s="5" t="str">
        <f>L63</f>
        <v>Ondřej Dlouhý</v>
      </c>
      <c r="C66" s="27" t="s">
        <v>3</v>
      </c>
      <c r="D66" s="5" t="str">
        <f>L64</f>
        <v>Vojta Volf</v>
      </c>
      <c r="E66" s="143">
        <v>2</v>
      </c>
      <c r="F66" s="143" t="s">
        <v>5</v>
      </c>
      <c r="G66" s="143">
        <v>0</v>
      </c>
      <c r="H66" s="143">
        <v>22</v>
      </c>
      <c r="I66" s="143" t="s">
        <v>5</v>
      </c>
      <c r="J66" s="143">
        <v>10</v>
      </c>
      <c r="K66" s="31"/>
      <c r="L66" s="60" t="s">
        <v>324</v>
      </c>
      <c r="M66" s="143">
        <f>SUM(J63,H65,J67)</f>
        <v>20</v>
      </c>
      <c r="N66" s="143" t="s">
        <v>5</v>
      </c>
      <c r="O66" s="143">
        <f>SUM(H63,J65,H67)</f>
        <v>66</v>
      </c>
      <c r="P66" s="143">
        <f t="shared" si="18"/>
        <v>-46</v>
      </c>
      <c r="Q66" s="143">
        <f>SUM(G63,E65,G67)</f>
        <v>0</v>
      </c>
      <c r="R66" s="143">
        <f t="shared" si="19"/>
        <v>-0.46</v>
      </c>
      <c r="S66" s="143">
        <f t="shared" si="20"/>
        <v>4</v>
      </c>
      <c r="U66" s="163"/>
      <c r="V66" s="147"/>
      <c r="W66" s="149"/>
      <c r="X66" s="147"/>
      <c r="Y66" s="150"/>
      <c r="Z66" s="155"/>
      <c r="AA66" s="156"/>
      <c r="AC66" s="158"/>
    </row>
    <row r="67" spans="1:29">
      <c r="A67" s="28">
        <v>161</v>
      </c>
      <c r="B67" s="5" t="str">
        <f>L64</f>
        <v>Vojta Volf</v>
      </c>
      <c r="C67" s="27" t="s">
        <v>3</v>
      </c>
      <c r="D67" s="5" t="str">
        <f>L66</f>
        <v>Radek Cmíral</v>
      </c>
      <c r="E67" s="143">
        <v>2</v>
      </c>
      <c r="F67" s="143" t="s">
        <v>5</v>
      </c>
      <c r="G67" s="143">
        <v>0</v>
      </c>
      <c r="H67" s="143">
        <v>22</v>
      </c>
      <c r="I67" s="143" t="s">
        <v>5</v>
      </c>
      <c r="J67" s="143">
        <v>3</v>
      </c>
      <c r="K67" s="31"/>
      <c r="L67" s="32"/>
      <c r="M67" s="35">
        <f>SUM(M63:M66)</f>
        <v>190</v>
      </c>
      <c r="N67" s="36">
        <f>M67-O67</f>
        <v>0</v>
      </c>
      <c r="O67" s="35">
        <f>SUM(O63:O66)</f>
        <v>190</v>
      </c>
      <c r="P67" s="142"/>
      <c r="Q67" s="142"/>
      <c r="R67" s="142"/>
      <c r="S67" s="142"/>
      <c r="U67" s="163"/>
      <c r="V67" s="147"/>
      <c r="W67" s="150"/>
      <c r="X67" s="147"/>
      <c r="Y67" s="150"/>
      <c r="Z67" s="155"/>
      <c r="AA67" s="156"/>
      <c r="AC67" s="158"/>
    </row>
    <row r="68" spans="1:29">
      <c r="A68" s="28">
        <v>162</v>
      </c>
      <c r="B68" s="5" t="str">
        <f>L65</f>
        <v>Ondřej Marek</v>
      </c>
      <c r="C68" s="27" t="s">
        <v>3</v>
      </c>
      <c r="D68" s="5" t="str">
        <f>L63</f>
        <v>Ondřej Dlouhý</v>
      </c>
      <c r="E68" s="143">
        <v>0</v>
      </c>
      <c r="F68" s="143" t="s">
        <v>5</v>
      </c>
      <c r="G68" s="143">
        <v>2</v>
      </c>
      <c r="H68" s="143">
        <v>14</v>
      </c>
      <c r="I68" s="143" t="s">
        <v>5</v>
      </c>
      <c r="J68" s="143">
        <v>22</v>
      </c>
      <c r="K68" s="31"/>
      <c r="L68" s="32"/>
      <c r="M68" s="142"/>
      <c r="N68" s="142"/>
      <c r="O68" s="142"/>
      <c r="P68" s="142"/>
      <c r="Q68" s="142"/>
      <c r="R68" s="142"/>
      <c r="S68" s="142"/>
      <c r="U68" s="163"/>
      <c r="V68" s="147"/>
      <c r="W68" s="150"/>
      <c r="X68" s="208" t="str">
        <f>V65</f>
        <v>Václav Obhlídal</v>
      </c>
      <c r="Y68" s="209"/>
      <c r="Z68" s="155"/>
      <c r="AA68" s="156"/>
      <c r="AC68" s="158"/>
    </row>
    <row r="69" spans="1:29">
      <c r="B69" s="5"/>
      <c r="C69" s="27"/>
      <c r="D69" s="5"/>
      <c r="E69" s="143"/>
      <c r="F69" s="143"/>
      <c r="G69" s="143"/>
      <c r="H69" s="143"/>
      <c r="I69" s="143"/>
      <c r="J69" s="143"/>
      <c r="K69" s="31"/>
      <c r="L69" s="32"/>
      <c r="M69" s="142"/>
      <c r="N69" s="142"/>
      <c r="O69" s="142"/>
      <c r="P69" s="142"/>
      <c r="Q69" s="142"/>
      <c r="R69" s="142"/>
      <c r="S69" s="142"/>
      <c r="U69" s="163"/>
      <c r="V69" s="147"/>
      <c r="W69" s="150"/>
      <c r="X69" s="148"/>
      <c r="Y69" s="152"/>
      <c r="Z69" s="155"/>
      <c r="AA69" s="156"/>
      <c r="AC69" s="158"/>
    </row>
    <row r="70" spans="1:29">
      <c r="B70" s="5"/>
      <c r="C70" s="27"/>
      <c r="D70" s="5"/>
      <c r="E70" s="143"/>
      <c r="F70" s="143"/>
      <c r="G70" s="143"/>
      <c r="H70" s="143"/>
      <c r="I70" s="143"/>
      <c r="J70" s="143"/>
      <c r="K70" s="31"/>
      <c r="L70" s="32"/>
      <c r="M70" s="142"/>
      <c r="N70" s="142"/>
      <c r="O70" s="142"/>
      <c r="P70" s="142"/>
      <c r="Q70" s="142"/>
      <c r="R70" s="142"/>
      <c r="S70" s="142"/>
      <c r="U70" s="163"/>
      <c r="V70" s="147"/>
      <c r="W70" s="150"/>
      <c r="X70" s="147"/>
      <c r="Y70" s="151"/>
      <c r="Z70" s="155"/>
      <c r="AA70" s="156"/>
      <c r="AC70" s="158"/>
    </row>
    <row r="71" spans="1:29">
      <c r="B71" s="5"/>
      <c r="C71" s="27"/>
      <c r="D71" s="5"/>
      <c r="E71" s="143"/>
      <c r="F71" s="143"/>
      <c r="G71" s="143"/>
      <c r="H71" s="143"/>
      <c r="I71" s="143"/>
      <c r="J71" s="143"/>
      <c r="K71" s="31"/>
      <c r="L71" s="33" t="s">
        <v>310</v>
      </c>
      <c r="M71" s="241"/>
      <c r="N71" s="241"/>
      <c r="O71" s="241"/>
      <c r="P71" s="142"/>
      <c r="Q71" s="142"/>
      <c r="R71" s="142"/>
      <c r="S71" s="142"/>
      <c r="U71" s="163" t="s">
        <v>37</v>
      </c>
      <c r="V71" s="218" t="s">
        <v>190</v>
      </c>
      <c r="W71" s="209"/>
      <c r="X71" s="147"/>
      <c r="Y71" s="147"/>
      <c r="Z71" s="155"/>
      <c r="AA71" s="156"/>
      <c r="AC71" s="158"/>
    </row>
    <row r="72" spans="1:29">
      <c r="B72" s="5"/>
      <c r="C72" s="27"/>
      <c r="D72" s="5"/>
      <c r="E72" s="143"/>
      <c r="F72" s="143"/>
      <c r="G72" s="143"/>
      <c r="H72" s="143"/>
      <c r="I72" s="143"/>
      <c r="J72" s="143"/>
      <c r="K72" s="31"/>
      <c r="L72" s="143" t="s">
        <v>9</v>
      </c>
      <c r="M72" s="242" t="s">
        <v>10</v>
      </c>
      <c r="N72" s="242"/>
      <c r="O72" s="242"/>
      <c r="P72" s="34" t="s">
        <v>11</v>
      </c>
      <c r="Q72" s="143" t="s">
        <v>12</v>
      </c>
      <c r="R72" s="143" t="s">
        <v>13</v>
      </c>
      <c r="S72" s="143" t="s">
        <v>0</v>
      </c>
      <c r="U72" s="163"/>
      <c r="Z72" s="157"/>
      <c r="AA72" s="158"/>
      <c r="AC72" s="158"/>
    </row>
    <row r="73" spans="1:29">
      <c r="A73" s="28">
        <v>38</v>
      </c>
      <c r="B73" s="5" t="str">
        <f>L73</f>
        <v>Pavel Kokoř</v>
      </c>
      <c r="C73" s="27" t="s">
        <v>3</v>
      </c>
      <c r="D73" s="5" t="str">
        <f>L76</f>
        <v>bye</v>
      </c>
      <c r="E73" s="143">
        <v>2</v>
      </c>
      <c r="F73" s="143" t="s">
        <v>5</v>
      </c>
      <c r="G73" s="143">
        <v>0</v>
      </c>
      <c r="H73" s="143">
        <v>22</v>
      </c>
      <c r="I73" s="143" t="s">
        <v>5</v>
      </c>
      <c r="J73" s="143">
        <v>0</v>
      </c>
      <c r="K73" s="31"/>
      <c r="L73" s="60" t="s">
        <v>181</v>
      </c>
      <c r="M73" s="143">
        <f>SUM(H73,H76,J78)</f>
        <v>66</v>
      </c>
      <c r="N73" s="142" t="s">
        <v>5</v>
      </c>
      <c r="O73" s="143">
        <f>SUM(J73,J76,H78)</f>
        <v>26</v>
      </c>
      <c r="P73" s="143">
        <f>M73-O73</f>
        <v>40</v>
      </c>
      <c r="Q73" s="143">
        <f>SUM(E73,E76,G78)</f>
        <v>6</v>
      </c>
      <c r="R73" s="143">
        <f>Q73+(P73/100)</f>
        <v>6.4</v>
      </c>
      <c r="S73" s="143">
        <f>RANK(R73,$R$73:$R$76,0)</f>
        <v>1</v>
      </c>
      <c r="U73" s="163"/>
      <c r="Z73" s="157"/>
      <c r="AA73" s="158"/>
      <c r="AC73" s="158"/>
    </row>
    <row r="74" spans="1:29">
      <c r="A74" s="28">
        <v>39</v>
      </c>
      <c r="B74" s="5" t="str">
        <f>L74</f>
        <v>Filip Josefik</v>
      </c>
      <c r="C74" s="27" t="s">
        <v>3</v>
      </c>
      <c r="D74" s="5" t="str">
        <f>L75</f>
        <v>Dominik Hykyš</v>
      </c>
      <c r="E74" s="143">
        <v>1</v>
      </c>
      <c r="F74" s="143" t="s">
        <v>5</v>
      </c>
      <c r="G74" s="143">
        <v>1</v>
      </c>
      <c r="H74" s="143">
        <v>21</v>
      </c>
      <c r="I74" s="143" t="s">
        <v>5</v>
      </c>
      <c r="J74" s="143">
        <v>21</v>
      </c>
      <c r="K74" s="31"/>
      <c r="L74" s="74" t="s">
        <v>322</v>
      </c>
      <c r="M74" s="143">
        <f>SUM(H74,J76,H77)</f>
        <v>59</v>
      </c>
      <c r="N74" s="143" t="s">
        <v>5</v>
      </c>
      <c r="O74" s="143">
        <f>SUM(J74,H76,J77)</f>
        <v>43</v>
      </c>
      <c r="P74" s="143">
        <f t="shared" ref="P74:P76" si="21">M74-O74</f>
        <v>16</v>
      </c>
      <c r="Q74" s="143">
        <f>SUM(E74,G76,E77)</f>
        <v>3</v>
      </c>
      <c r="R74" s="143">
        <f t="shared" ref="R74:R76" si="22">Q74+(P74/100)</f>
        <v>3.16</v>
      </c>
      <c r="S74" s="143">
        <f t="shared" ref="S74:S76" si="23">RANK(R74,$R$73:$R$76,0)</f>
        <v>2</v>
      </c>
      <c r="U74" s="213"/>
      <c r="V74" s="213"/>
      <c r="Y74" s="190" t="str">
        <f>X56</f>
        <v>Matyáš Venhuda</v>
      </c>
      <c r="Z74" s="190"/>
      <c r="AA74" s="158"/>
      <c r="AB74" s="189" t="str">
        <f>Z62</f>
        <v>Václav Obhlídal</v>
      </c>
      <c r="AC74" s="216"/>
    </row>
    <row r="75" spans="1:29">
      <c r="A75" s="28">
        <v>101</v>
      </c>
      <c r="B75" s="5" t="str">
        <f>L76</f>
        <v>bye</v>
      </c>
      <c r="C75" s="27" t="s">
        <v>3</v>
      </c>
      <c r="D75" s="5" t="str">
        <f>L75</f>
        <v>Dominik Hykyš</v>
      </c>
      <c r="E75" s="143">
        <v>0</v>
      </c>
      <c r="F75" s="143" t="s">
        <v>5</v>
      </c>
      <c r="G75" s="143">
        <v>2</v>
      </c>
      <c r="H75" s="143">
        <v>0</v>
      </c>
      <c r="I75" s="143" t="s">
        <v>5</v>
      </c>
      <c r="J75" s="143">
        <v>22</v>
      </c>
      <c r="K75" s="31"/>
      <c r="L75" s="26" t="s">
        <v>191</v>
      </c>
      <c r="M75" s="143">
        <f>SUM(J74,J75,H78)</f>
        <v>53</v>
      </c>
      <c r="N75" s="143" t="s">
        <v>5</v>
      </c>
      <c r="O75" s="143">
        <f>SUM(H74,H75,J78)</f>
        <v>43</v>
      </c>
      <c r="P75" s="143">
        <f t="shared" si="21"/>
        <v>10</v>
      </c>
      <c r="Q75" s="143">
        <f>SUM(G74,G75,E78)</f>
        <v>3</v>
      </c>
      <c r="R75" s="143">
        <f t="shared" si="22"/>
        <v>3.1</v>
      </c>
      <c r="S75" s="143">
        <f t="shared" si="23"/>
        <v>3</v>
      </c>
      <c r="U75" s="213"/>
      <c r="V75" s="213"/>
      <c r="Y75" s="184" t="s">
        <v>215</v>
      </c>
      <c r="Z75" s="184"/>
      <c r="AA75" s="158"/>
    </row>
    <row r="76" spans="1:29">
      <c r="A76" s="28">
        <v>102</v>
      </c>
      <c r="B76" s="5" t="str">
        <f>L73</f>
        <v>Pavel Kokoř</v>
      </c>
      <c r="C76" s="27" t="s">
        <v>3</v>
      </c>
      <c r="D76" s="5" t="str">
        <f>L74</f>
        <v>Filip Josefik</v>
      </c>
      <c r="E76" s="143">
        <v>2</v>
      </c>
      <c r="F76" s="143" t="s">
        <v>5</v>
      </c>
      <c r="G76" s="143">
        <v>0</v>
      </c>
      <c r="H76" s="143">
        <v>22</v>
      </c>
      <c r="I76" s="143" t="s">
        <v>5</v>
      </c>
      <c r="J76" s="143">
        <v>16</v>
      </c>
      <c r="K76" s="31"/>
      <c r="L76" s="179" t="s">
        <v>53</v>
      </c>
      <c r="M76" s="143">
        <f>SUM(J73,H75,J77)</f>
        <v>0</v>
      </c>
      <c r="N76" s="143" t="s">
        <v>5</v>
      </c>
      <c r="O76" s="143">
        <f>SUM(H73,J75,H77)</f>
        <v>66</v>
      </c>
      <c r="P76" s="143">
        <f t="shared" si="21"/>
        <v>-66</v>
      </c>
      <c r="Q76" s="143">
        <f>SUM(G73,E75,G77)</f>
        <v>0</v>
      </c>
      <c r="R76" s="143">
        <f t="shared" si="22"/>
        <v>-0.66</v>
      </c>
      <c r="S76" s="143">
        <f t="shared" si="23"/>
        <v>4</v>
      </c>
      <c r="U76" s="163"/>
      <c r="Z76" s="157"/>
      <c r="AA76" s="158"/>
    </row>
    <row r="77" spans="1:29">
      <c r="A77" s="28">
        <v>163</v>
      </c>
      <c r="B77" s="5" t="str">
        <f>L74</f>
        <v>Filip Josefik</v>
      </c>
      <c r="C77" s="27" t="s">
        <v>3</v>
      </c>
      <c r="D77" s="5" t="str">
        <f>L76</f>
        <v>bye</v>
      </c>
      <c r="E77" s="143">
        <v>2</v>
      </c>
      <c r="F77" s="143" t="s">
        <v>5</v>
      </c>
      <c r="G77" s="143">
        <v>0</v>
      </c>
      <c r="H77" s="143">
        <v>22</v>
      </c>
      <c r="I77" s="143" t="s">
        <v>5</v>
      </c>
      <c r="J77" s="143">
        <v>0</v>
      </c>
      <c r="K77" s="31"/>
      <c r="L77" s="32"/>
      <c r="M77" s="35">
        <f>SUM(M73:M76)</f>
        <v>178</v>
      </c>
      <c r="N77" s="36">
        <f>M77-O77</f>
        <v>0</v>
      </c>
      <c r="O77" s="35">
        <f>SUM(O73:O76)</f>
        <v>178</v>
      </c>
      <c r="P77" s="142"/>
      <c r="Q77" s="142"/>
      <c r="R77" s="142"/>
      <c r="S77" s="142"/>
      <c r="U77" s="163" t="s">
        <v>332</v>
      </c>
      <c r="V77" s="211" t="s">
        <v>322</v>
      </c>
      <c r="W77" s="211"/>
      <c r="X77" s="147"/>
      <c r="Y77" s="147"/>
      <c r="Z77" s="155"/>
      <c r="AA77" s="156"/>
    </row>
    <row r="78" spans="1:29">
      <c r="A78" s="28">
        <v>164</v>
      </c>
      <c r="B78" s="5" t="str">
        <f>L75</f>
        <v>Dominik Hykyš</v>
      </c>
      <c r="C78" s="27" t="s">
        <v>3</v>
      </c>
      <c r="D78" s="5" t="str">
        <f>L73</f>
        <v>Pavel Kokoř</v>
      </c>
      <c r="E78" s="143">
        <v>0</v>
      </c>
      <c r="F78" s="143" t="s">
        <v>5</v>
      </c>
      <c r="G78" s="143">
        <v>2</v>
      </c>
      <c r="H78" s="143">
        <v>10</v>
      </c>
      <c r="I78" s="143" t="s">
        <v>5</v>
      </c>
      <c r="J78" s="143">
        <v>22</v>
      </c>
      <c r="K78" s="31"/>
      <c r="L78" s="32"/>
      <c r="M78" s="142"/>
      <c r="N78" s="142"/>
      <c r="O78" s="142"/>
      <c r="P78" s="142"/>
      <c r="Q78" s="142"/>
      <c r="R78" s="142"/>
      <c r="S78" s="142"/>
      <c r="U78" s="163"/>
      <c r="V78" s="147"/>
      <c r="W78" s="149"/>
      <c r="X78" s="147"/>
      <c r="Y78" s="147"/>
      <c r="Z78" s="155"/>
      <c r="AA78" s="156"/>
    </row>
    <row r="79" spans="1:29">
      <c r="B79" s="5"/>
      <c r="C79" s="27"/>
      <c r="D79" s="5"/>
      <c r="E79" s="143"/>
      <c r="F79" s="143"/>
      <c r="G79" s="143"/>
      <c r="H79" s="143"/>
      <c r="I79" s="143"/>
      <c r="J79" s="143"/>
      <c r="K79" s="31"/>
      <c r="L79" s="32"/>
      <c r="M79" s="142"/>
      <c r="N79" s="142"/>
      <c r="O79" s="142"/>
      <c r="P79" s="142"/>
      <c r="Q79" s="142"/>
      <c r="R79" s="142"/>
      <c r="S79" s="142"/>
      <c r="U79" s="163"/>
      <c r="V79" s="147"/>
      <c r="W79" s="150"/>
      <c r="X79" s="147"/>
      <c r="Y79" s="147"/>
      <c r="Z79" s="155"/>
      <c r="AA79" s="156"/>
    </row>
    <row r="80" spans="1:29">
      <c r="A80" s="141"/>
      <c r="B80" s="18"/>
      <c r="C80" s="141"/>
      <c r="D80" s="18"/>
      <c r="E80" s="144"/>
      <c r="F80" s="144"/>
      <c r="G80" s="144"/>
      <c r="H80" s="144"/>
      <c r="I80" s="144"/>
      <c r="J80" s="144"/>
      <c r="K80" s="131"/>
      <c r="L80" s="135"/>
      <c r="M80" s="144"/>
      <c r="N80" s="144"/>
      <c r="O80" s="144"/>
      <c r="P80" s="144"/>
      <c r="Q80" s="144"/>
      <c r="R80" s="144"/>
      <c r="S80" s="144"/>
      <c r="U80" s="163"/>
      <c r="V80" s="147"/>
      <c r="W80" s="150"/>
      <c r="X80" s="214" t="str">
        <f>V83</f>
        <v>Ondřej Dlouhý</v>
      </c>
      <c r="Y80" s="211"/>
      <c r="Z80" s="155"/>
      <c r="AA80" s="156"/>
    </row>
    <row r="81" spans="5:27"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U81" s="163"/>
      <c r="V81" s="147"/>
      <c r="W81" s="150"/>
      <c r="X81" s="148"/>
      <c r="Y81" s="149"/>
      <c r="Z81" s="155"/>
      <c r="AA81" s="156"/>
    </row>
    <row r="82" spans="5:27"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U82" s="163"/>
      <c r="V82" s="147"/>
      <c r="W82" s="150"/>
      <c r="X82" s="147"/>
      <c r="Y82" s="150"/>
      <c r="Z82" s="155"/>
      <c r="AA82" s="156"/>
    </row>
    <row r="83" spans="5:27"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U83" s="163" t="s">
        <v>41</v>
      </c>
      <c r="V83" s="218" t="s">
        <v>320</v>
      </c>
      <c r="W83" s="209"/>
      <c r="X83" s="147"/>
      <c r="Y83" s="150"/>
      <c r="Z83" s="155"/>
      <c r="AA83" s="156"/>
    </row>
    <row r="84" spans="5:27"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U84" s="163"/>
      <c r="V84" s="147"/>
      <c r="W84" s="152"/>
      <c r="X84" s="151"/>
      <c r="Y84" s="150"/>
      <c r="Z84" s="155"/>
      <c r="AA84" s="156"/>
    </row>
    <row r="85" spans="5:27"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U85" s="163"/>
      <c r="V85" s="147"/>
      <c r="W85" s="151"/>
      <c r="X85" s="151"/>
      <c r="Y85" s="150"/>
      <c r="Z85" s="155"/>
      <c r="AA85" s="156"/>
    </row>
    <row r="86" spans="5:27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U86" s="190" t="str">
        <f>V77</f>
        <v>Filip Josefik</v>
      </c>
      <c r="V86" s="190"/>
      <c r="W86" s="215"/>
      <c r="X86" s="215"/>
      <c r="Y86" s="150"/>
      <c r="Z86" s="200" t="str">
        <f>X92</f>
        <v>Vojtěch Častorál</v>
      </c>
      <c r="AA86" s="202"/>
    </row>
    <row r="87" spans="5:27"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U87" s="213" t="s">
        <v>286</v>
      </c>
      <c r="V87" s="213"/>
      <c r="W87" s="210"/>
      <c r="X87" s="210"/>
      <c r="Y87" s="150"/>
      <c r="Z87" s="192"/>
      <c r="AA87" s="207"/>
    </row>
    <row r="88" spans="5:27"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U88" s="163"/>
      <c r="V88" s="147"/>
      <c r="W88" s="147"/>
      <c r="X88" s="147"/>
      <c r="Y88" s="150"/>
      <c r="Z88" s="153"/>
      <c r="AA88" s="153"/>
    </row>
    <row r="89" spans="5:27"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U89" s="163" t="s">
        <v>18</v>
      </c>
      <c r="V89" s="211" t="s">
        <v>195</v>
      </c>
      <c r="W89" s="211"/>
      <c r="X89" s="147"/>
      <c r="Y89" s="150"/>
      <c r="Z89" s="153"/>
      <c r="AA89" s="153"/>
    </row>
    <row r="90" spans="5:27"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U90" s="163"/>
      <c r="V90" s="147"/>
      <c r="W90" s="149"/>
      <c r="X90" s="147"/>
      <c r="Y90" s="150"/>
      <c r="Z90" s="153"/>
      <c r="AA90" s="153"/>
    </row>
    <row r="91" spans="5:27"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U91" s="163"/>
      <c r="V91" s="147"/>
      <c r="W91" s="150"/>
      <c r="X91" s="147"/>
      <c r="Y91" s="150"/>
      <c r="Z91" s="153"/>
      <c r="AA91" s="153"/>
    </row>
    <row r="92" spans="5:27">
      <c r="U92" s="163"/>
      <c r="V92" s="147"/>
      <c r="W92" s="163"/>
      <c r="X92" s="208" t="str">
        <f>V95</f>
        <v>Vojtěch Častorál</v>
      </c>
      <c r="Y92" s="209"/>
      <c r="Z92" s="153"/>
      <c r="AA92" s="153"/>
    </row>
    <row r="93" spans="5:27">
      <c r="U93" s="163"/>
      <c r="V93" s="147"/>
      <c r="W93" s="150"/>
      <c r="X93" s="148"/>
      <c r="Y93" s="152"/>
      <c r="Z93" s="153"/>
      <c r="AA93" s="153"/>
    </row>
    <row r="94" spans="5:27">
      <c r="U94" s="163"/>
      <c r="V94" s="147"/>
      <c r="W94" s="150"/>
      <c r="X94" s="147"/>
      <c r="Y94" s="151"/>
      <c r="Z94" s="153"/>
      <c r="AA94" s="153"/>
    </row>
    <row r="95" spans="5:27">
      <c r="U95" s="163" t="s">
        <v>19</v>
      </c>
      <c r="V95" s="211" t="s">
        <v>316</v>
      </c>
      <c r="W95" s="212"/>
      <c r="X95" s="147"/>
      <c r="Y95" s="147"/>
      <c r="Z95" s="153"/>
      <c r="AA95" s="153"/>
    </row>
    <row r="96" spans="5:27">
      <c r="U96" s="163"/>
    </row>
    <row r="97" spans="21:27">
      <c r="U97" s="163"/>
    </row>
    <row r="98" spans="21:27">
      <c r="U98" s="163"/>
    </row>
    <row r="99" spans="21:27">
      <c r="U99" s="163"/>
      <c r="Y99" s="217" t="s">
        <v>313</v>
      </c>
      <c r="Z99" s="217"/>
      <c r="AA99" s="217"/>
    </row>
    <row r="100" spans="21:27">
      <c r="U100" s="163"/>
    </row>
    <row r="101" spans="21:27">
      <c r="U101" s="163" t="s">
        <v>20</v>
      </c>
      <c r="V101" s="211" t="s">
        <v>330</v>
      </c>
      <c r="W101" s="211"/>
      <c r="X101" s="147"/>
      <c r="Y101" s="147"/>
      <c r="Z101" s="153"/>
      <c r="AA101" s="153"/>
    </row>
    <row r="102" spans="21:27">
      <c r="U102" s="163"/>
      <c r="V102" s="147"/>
      <c r="W102" s="149"/>
      <c r="X102" s="147"/>
      <c r="Y102" s="147"/>
      <c r="Z102" s="153"/>
      <c r="AA102" s="153"/>
    </row>
    <row r="103" spans="21:27">
      <c r="U103" s="163"/>
      <c r="V103" s="147"/>
      <c r="W103" s="150"/>
      <c r="X103" s="147"/>
      <c r="Y103" s="147"/>
      <c r="Z103" s="153"/>
      <c r="AA103" s="153"/>
    </row>
    <row r="104" spans="21:27">
      <c r="U104" s="163"/>
      <c r="V104" s="147"/>
      <c r="W104" s="163"/>
      <c r="X104" s="214" t="str">
        <f>V107</f>
        <v>Lukáš Svoboda</v>
      </c>
      <c r="Y104" s="211"/>
      <c r="Z104" s="153"/>
      <c r="AA104" s="153"/>
    </row>
    <row r="105" spans="21:27">
      <c r="U105" s="163"/>
      <c r="V105" s="147"/>
      <c r="W105" s="150"/>
      <c r="X105" s="148"/>
      <c r="Y105" s="149"/>
      <c r="Z105" s="153"/>
      <c r="AA105" s="153"/>
    </row>
    <row r="106" spans="21:27">
      <c r="U106" s="163"/>
      <c r="V106" s="147"/>
      <c r="W106" s="150"/>
      <c r="X106" s="147"/>
      <c r="Y106" s="150"/>
      <c r="Z106" s="153"/>
      <c r="AA106" s="153"/>
    </row>
    <row r="107" spans="21:27">
      <c r="U107" s="163" t="s">
        <v>21</v>
      </c>
      <c r="V107" s="211" t="s">
        <v>328</v>
      </c>
      <c r="W107" s="212"/>
      <c r="X107" s="147"/>
      <c r="Y107" s="150"/>
      <c r="Z107" s="153"/>
      <c r="AA107" s="153"/>
    </row>
    <row r="108" spans="21:27">
      <c r="U108" s="163"/>
      <c r="V108" s="147"/>
      <c r="W108" s="152"/>
      <c r="X108" s="151"/>
      <c r="Y108" s="150"/>
      <c r="Z108" s="153"/>
      <c r="AA108" s="153"/>
    </row>
    <row r="109" spans="21:27">
      <c r="U109" s="163"/>
      <c r="V109" s="147"/>
      <c r="W109" s="151"/>
      <c r="X109" s="151"/>
      <c r="Y109" s="150"/>
      <c r="Z109" s="153"/>
      <c r="AA109" s="153"/>
    </row>
    <row r="110" spans="21:27">
      <c r="U110" s="190" t="str">
        <f>V101</f>
        <v>Tomáš Sommer</v>
      </c>
      <c r="V110" s="190"/>
      <c r="W110" s="215"/>
      <c r="X110" s="215"/>
      <c r="Y110" s="150"/>
      <c r="Z110" s="200" t="str">
        <f>X116</f>
        <v>Dominik Hykyš</v>
      </c>
      <c r="AA110" s="201"/>
    </row>
    <row r="111" spans="21:27">
      <c r="U111" s="213" t="s">
        <v>335</v>
      </c>
      <c r="V111" s="213"/>
      <c r="W111" s="210"/>
      <c r="X111" s="210"/>
      <c r="Y111" s="150"/>
      <c r="Z111" s="192"/>
      <c r="AA111" s="193"/>
    </row>
    <row r="112" spans="21:27">
      <c r="U112" s="163"/>
      <c r="V112" s="147"/>
      <c r="W112" s="147"/>
      <c r="X112" s="147"/>
      <c r="Y112" s="150"/>
      <c r="Z112" s="155"/>
      <c r="AA112" s="156"/>
    </row>
    <row r="113" spans="21:29">
      <c r="U113" s="163" t="s">
        <v>42</v>
      </c>
      <c r="V113" s="211" t="s">
        <v>324</v>
      </c>
      <c r="W113" s="211"/>
      <c r="X113" s="147"/>
      <c r="Y113" s="150"/>
      <c r="Z113" s="155"/>
      <c r="AA113" s="156"/>
    </row>
    <row r="114" spans="21:29">
      <c r="U114" s="163"/>
      <c r="V114" s="147"/>
      <c r="W114" s="149"/>
      <c r="X114" s="147"/>
      <c r="Y114" s="150"/>
      <c r="Z114" s="155"/>
      <c r="AA114" s="156"/>
    </row>
    <row r="115" spans="21:29">
      <c r="U115" s="163"/>
      <c r="V115" s="147"/>
      <c r="W115" s="150"/>
      <c r="X115" s="147"/>
      <c r="Y115" s="150"/>
      <c r="Z115" s="155"/>
      <c r="AA115" s="156"/>
    </row>
    <row r="116" spans="21:29">
      <c r="U116" s="163"/>
      <c r="V116" s="147"/>
      <c r="W116" s="150"/>
      <c r="X116" s="208" t="str">
        <f>V119</f>
        <v>Dominik Hykyš</v>
      </c>
      <c r="Y116" s="209"/>
      <c r="Z116" s="155"/>
      <c r="AA116" s="156"/>
    </row>
    <row r="117" spans="21:29">
      <c r="U117" s="163"/>
      <c r="V117" s="147"/>
      <c r="W117" s="150"/>
      <c r="X117" s="148"/>
      <c r="Y117" s="152"/>
      <c r="Z117" s="155"/>
      <c r="AA117" s="156"/>
    </row>
    <row r="118" spans="21:29">
      <c r="U118" s="163"/>
      <c r="V118" s="147"/>
      <c r="W118" s="150"/>
      <c r="X118" s="147"/>
      <c r="Y118" s="151"/>
      <c r="Z118" s="155"/>
      <c r="AA118" s="156"/>
    </row>
    <row r="119" spans="21:29">
      <c r="U119" s="163" t="s">
        <v>333</v>
      </c>
      <c r="V119" s="211" t="s">
        <v>191</v>
      </c>
      <c r="W119" s="212"/>
      <c r="X119" s="147"/>
      <c r="Y119" s="147"/>
      <c r="Z119" s="155"/>
      <c r="AA119" s="156"/>
    </row>
    <row r="120" spans="21:29">
      <c r="U120" s="163"/>
      <c r="Z120" s="157"/>
      <c r="AA120" s="158"/>
    </row>
    <row r="121" spans="21:29">
      <c r="U121" s="163"/>
      <c r="Z121" s="157"/>
      <c r="AA121" s="158"/>
    </row>
    <row r="122" spans="21:29">
      <c r="U122" s="213"/>
      <c r="V122" s="213"/>
      <c r="Y122" s="190" t="str">
        <f>X140</f>
        <v>Jindřich Svoboda</v>
      </c>
      <c r="Z122" s="190"/>
      <c r="AA122" s="158"/>
      <c r="AB122" s="189" t="str">
        <f>Z110</f>
        <v>Dominik Hykyš</v>
      </c>
      <c r="AC122" s="190"/>
    </row>
    <row r="123" spans="21:29">
      <c r="U123" s="213"/>
      <c r="V123" s="213"/>
      <c r="Y123" s="184" t="s">
        <v>309</v>
      </c>
      <c r="Z123" s="184"/>
      <c r="AA123" s="158"/>
      <c r="AC123" s="159"/>
    </row>
    <row r="124" spans="21:29">
      <c r="U124" s="163"/>
      <c r="Z124" s="157"/>
      <c r="AA124" s="158"/>
      <c r="AC124" s="158"/>
    </row>
    <row r="125" spans="21:29">
      <c r="U125" s="163" t="s">
        <v>43</v>
      </c>
      <c r="V125" s="211" t="s">
        <v>201</v>
      </c>
      <c r="W125" s="211"/>
      <c r="X125" s="147"/>
      <c r="Y125" s="147"/>
      <c r="Z125" s="155"/>
      <c r="AA125" s="156"/>
      <c r="AC125" s="158"/>
    </row>
    <row r="126" spans="21:29">
      <c r="U126" s="163"/>
      <c r="V126" s="147"/>
      <c r="W126" s="150"/>
      <c r="X126" s="147"/>
      <c r="Y126" s="147"/>
      <c r="Z126" s="155"/>
      <c r="AA126" s="156"/>
      <c r="AC126" s="158"/>
    </row>
    <row r="127" spans="21:29">
      <c r="U127" s="163"/>
      <c r="V127" s="147"/>
      <c r="W127" s="150"/>
      <c r="X127" s="147"/>
      <c r="Y127" s="147"/>
      <c r="Z127" s="155"/>
      <c r="AA127" s="156"/>
      <c r="AC127" s="158"/>
    </row>
    <row r="128" spans="21:29">
      <c r="U128" s="163"/>
      <c r="V128" s="147"/>
      <c r="W128" s="150"/>
      <c r="X128" s="214" t="str">
        <f>V131</f>
        <v>Dominik Flachs</v>
      </c>
      <c r="Y128" s="211"/>
      <c r="Z128" s="155"/>
      <c r="AA128" s="156"/>
      <c r="AC128" s="158"/>
    </row>
    <row r="129" spans="21:29">
      <c r="U129" s="163"/>
      <c r="V129" s="147"/>
      <c r="W129" s="150"/>
      <c r="X129" s="148"/>
      <c r="Y129" s="149"/>
      <c r="Z129" s="155"/>
      <c r="AA129" s="156"/>
      <c r="AC129" s="158"/>
    </row>
    <row r="130" spans="21:29">
      <c r="U130" s="163"/>
      <c r="V130" s="147"/>
      <c r="W130" s="150"/>
      <c r="X130" s="147"/>
      <c r="Y130" s="150"/>
      <c r="Z130" s="155"/>
      <c r="AA130" s="156"/>
      <c r="AC130" s="158"/>
    </row>
    <row r="131" spans="21:29">
      <c r="U131" s="163" t="s">
        <v>47</v>
      </c>
      <c r="V131" s="211" t="s">
        <v>198</v>
      </c>
      <c r="W131" s="212"/>
      <c r="X131" s="147"/>
      <c r="Y131" s="150"/>
      <c r="Z131" s="155"/>
      <c r="AA131" s="156"/>
      <c r="AC131" s="158"/>
    </row>
    <row r="132" spans="21:29">
      <c r="U132" s="163"/>
      <c r="V132" s="147"/>
      <c r="W132" s="152"/>
      <c r="X132" s="151"/>
      <c r="Y132" s="150"/>
      <c r="Z132" s="155"/>
      <c r="AA132" s="156"/>
      <c r="AC132" s="158"/>
    </row>
    <row r="133" spans="21:29">
      <c r="U133" s="163"/>
      <c r="V133" s="147"/>
      <c r="W133" s="151"/>
      <c r="X133" s="151"/>
      <c r="Y133" s="150"/>
      <c r="Z133" s="155"/>
      <c r="AA133" s="156"/>
      <c r="AC133" s="158"/>
    </row>
    <row r="134" spans="21:29">
      <c r="U134" s="211" t="str">
        <f>V137</f>
        <v>Jakub Mikel</v>
      </c>
      <c r="V134" s="211"/>
      <c r="W134" s="215"/>
      <c r="X134" s="215"/>
      <c r="Y134" s="150"/>
      <c r="Z134" s="200" t="str">
        <f>X128</f>
        <v>Dominik Flachs</v>
      </c>
      <c r="AA134" s="202"/>
      <c r="AC134" s="158"/>
    </row>
    <row r="135" spans="21:29">
      <c r="U135" s="213" t="s">
        <v>335</v>
      </c>
      <c r="V135" s="213"/>
      <c r="W135" s="210"/>
      <c r="X135" s="210"/>
      <c r="Y135" s="150"/>
      <c r="Z135" s="192"/>
      <c r="AA135" s="207"/>
      <c r="AC135" s="158"/>
    </row>
    <row r="136" spans="21:29">
      <c r="U136" s="163"/>
      <c r="V136" s="147"/>
      <c r="W136" s="147"/>
      <c r="X136" s="147"/>
      <c r="Y136" s="150"/>
      <c r="Z136" s="153"/>
      <c r="AA136" s="153"/>
      <c r="AC136" s="158"/>
    </row>
    <row r="137" spans="21:29">
      <c r="U137" s="163" t="s">
        <v>32</v>
      </c>
      <c r="V137" s="211" t="s">
        <v>327</v>
      </c>
      <c r="W137" s="211"/>
      <c r="X137" s="147"/>
      <c r="Y137" s="150"/>
      <c r="Z137" s="153"/>
      <c r="AA137" s="153"/>
      <c r="AC137" s="158"/>
    </row>
    <row r="138" spans="21:29">
      <c r="U138" s="163"/>
      <c r="V138" s="147"/>
      <c r="W138" s="149"/>
      <c r="X138" s="147"/>
      <c r="Y138" s="150"/>
      <c r="Z138" s="153"/>
      <c r="AA138" s="153"/>
      <c r="AC138" s="158"/>
    </row>
    <row r="139" spans="21:29">
      <c r="U139" s="163"/>
      <c r="V139" s="147"/>
      <c r="W139" s="150"/>
      <c r="X139" s="147"/>
      <c r="Y139" s="150"/>
      <c r="Z139" s="153"/>
      <c r="AA139" s="153"/>
      <c r="AC139" s="158"/>
    </row>
    <row r="140" spans="21:29">
      <c r="U140" s="163"/>
      <c r="V140" s="147"/>
      <c r="W140" s="167"/>
      <c r="X140" s="208" t="str">
        <f>V143</f>
        <v>Jindřich Svoboda</v>
      </c>
      <c r="Y140" s="209"/>
      <c r="Z140" s="153"/>
      <c r="AA140" s="153"/>
      <c r="AC140" s="158"/>
    </row>
    <row r="141" spans="21:29">
      <c r="U141" s="163"/>
      <c r="V141" s="147"/>
      <c r="W141" s="150"/>
      <c r="X141" s="148"/>
      <c r="Y141" s="152"/>
      <c r="Z141" s="153"/>
      <c r="AA141" s="153"/>
      <c r="AC141" s="158"/>
    </row>
    <row r="142" spans="21:29">
      <c r="U142" s="163"/>
      <c r="V142" s="147"/>
      <c r="W142" s="150"/>
      <c r="X142" s="147"/>
      <c r="Y142" s="151"/>
      <c r="Z142" s="153"/>
      <c r="AA142" s="153"/>
      <c r="AC142" s="158"/>
    </row>
    <row r="143" spans="21:29">
      <c r="U143" s="163" t="s">
        <v>44</v>
      </c>
      <c r="V143" s="211" t="s">
        <v>325</v>
      </c>
      <c r="W143" s="212"/>
      <c r="X143" s="147"/>
      <c r="Y143" s="147"/>
      <c r="Z143" s="153"/>
      <c r="AA143" s="153"/>
      <c r="AC143" s="158"/>
    </row>
    <row r="144" spans="21:29">
      <c r="U144" s="163"/>
      <c r="AC144" s="158"/>
    </row>
    <row r="145" spans="21:31">
      <c r="U145" s="163"/>
      <c r="AC145" s="158"/>
    </row>
    <row r="146" spans="21:31">
      <c r="U146" s="213"/>
      <c r="V146" s="213"/>
      <c r="AA146" s="190" t="str">
        <f>Z134</f>
        <v>Dominik Flachs</v>
      </c>
      <c r="AB146" s="190"/>
      <c r="AC146" s="158"/>
      <c r="AD146" s="189" t="str">
        <f>AB122</f>
        <v>Dominik Hykyš</v>
      </c>
      <c r="AE146" s="190"/>
    </row>
    <row r="147" spans="21:31">
      <c r="U147" s="163"/>
      <c r="V147" s="157"/>
      <c r="AA147" s="184" t="s">
        <v>315</v>
      </c>
      <c r="AB147" s="184"/>
      <c r="AC147" s="158"/>
      <c r="AD147" s="183" t="s">
        <v>314</v>
      </c>
      <c r="AE147" s="184"/>
    </row>
    <row r="148" spans="21:31">
      <c r="U148" s="163"/>
      <c r="AC148" s="158"/>
    </row>
    <row r="149" spans="21:31">
      <c r="U149" s="163"/>
      <c r="AC149" s="158"/>
    </row>
    <row r="150" spans="21:31">
      <c r="U150" s="163" t="s">
        <v>33</v>
      </c>
      <c r="V150" s="211" t="s">
        <v>326</v>
      </c>
      <c r="W150" s="211"/>
      <c r="X150" s="147"/>
      <c r="Y150" s="147"/>
      <c r="Z150" s="153"/>
      <c r="AA150" s="153"/>
      <c r="AC150" s="158"/>
    </row>
    <row r="151" spans="21:31">
      <c r="U151" s="163"/>
      <c r="V151" s="147"/>
      <c r="W151" s="149"/>
      <c r="X151" s="147"/>
      <c r="Y151" s="147"/>
      <c r="Z151" s="153"/>
      <c r="AA151" s="153"/>
      <c r="AC151" s="158"/>
    </row>
    <row r="152" spans="21:31">
      <c r="U152" s="163"/>
      <c r="V152" s="147"/>
      <c r="W152" s="150"/>
      <c r="X152" s="147"/>
      <c r="Y152" s="147"/>
      <c r="Z152" s="153"/>
      <c r="AA152" s="153"/>
      <c r="AC152" s="158"/>
    </row>
    <row r="153" spans="21:31">
      <c r="U153" s="163"/>
      <c r="V153" s="147"/>
      <c r="W153" s="167"/>
      <c r="X153" s="214" t="str">
        <f>V150</f>
        <v>Jan Schonfeld</v>
      </c>
      <c r="Y153" s="211"/>
      <c r="Z153" s="153"/>
      <c r="AA153" s="153"/>
      <c r="AC153" s="158"/>
    </row>
    <row r="154" spans="21:31">
      <c r="U154" s="163"/>
      <c r="V154" s="147"/>
      <c r="W154" s="150"/>
      <c r="X154" s="148"/>
      <c r="Y154" s="149"/>
      <c r="Z154" s="153"/>
      <c r="AA154" s="153"/>
      <c r="AC154" s="158"/>
    </row>
    <row r="155" spans="21:31">
      <c r="U155" s="163"/>
      <c r="V155" s="147"/>
      <c r="W155" s="150"/>
      <c r="X155" s="147"/>
      <c r="Y155" s="150"/>
      <c r="Z155" s="153"/>
      <c r="AA155" s="153"/>
      <c r="AC155" s="158"/>
    </row>
    <row r="156" spans="21:31">
      <c r="U156" s="163" t="s">
        <v>46</v>
      </c>
      <c r="V156" s="211" t="s">
        <v>199</v>
      </c>
      <c r="W156" s="212"/>
      <c r="X156" s="147"/>
      <c r="Y156" s="150"/>
      <c r="Z156" s="153"/>
      <c r="AA156" s="153"/>
      <c r="AC156" s="158"/>
    </row>
    <row r="157" spans="21:31">
      <c r="U157" s="163"/>
      <c r="V157" s="147"/>
      <c r="W157" s="152"/>
      <c r="X157" s="151"/>
      <c r="Y157" s="150"/>
      <c r="Z157" s="153"/>
      <c r="AA157" s="153"/>
      <c r="AC157" s="158"/>
    </row>
    <row r="158" spans="21:31">
      <c r="U158" s="163"/>
      <c r="V158" s="147"/>
      <c r="W158" s="151"/>
      <c r="X158" s="151"/>
      <c r="Y158" s="150"/>
      <c r="Z158" s="153"/>
      <c r="AA158" s="153"/>
      <c r="AC158" s="158"/>
    </row>
    <row r="159" spans="21:31">
      <c r="U159" s="190"/>
      <c r="V159" s="190"/>
      <c r="W159" s="151"/>
      <c r="X159" s="151"/>
      <c r="Y159" s="150"/>
      <c r="Z159" s="200" t="str">
        <f>X165</f>
        <v>Tomáš Zemánek</v>
      </c>
      <c r="AA159" s="201"/>
      <c r="AC159" s="158"/>
    </row>
    <row r="160" spans="21:31">
      <c r="U160" s="213" t="s">
        <v>335</v>
      </c>
      <c r="V160" s="213"/>
      <c r="W160" s="161"/>
      <c r="X160" s="161"/>
      <c r="Y160" s="150"/>
      <c r="Z160" s="192"/>
      <c r="AA160" s="193"/>
      <c r="AC160" s="158"/>
    </row>
    <row r="161" spans="21:29">
      <c r="U161" s="163"/>
      <c r="V161" s="147"/>
      <c r="W161" s="147"/>
      <c r="X161" s="147"/>
      <c r="Y161" s="150"/>
      <c r="Z161" s="155"/>
      <c r="AA161" s="156"/>
      <c r="AC161" s="158"/>
    </row>
    <row r="162" spans="21:29">
      <c r="U162" s="163" t="s">
        <v>48</v>
      </c>
      <c r="V162" s="211" t="s">
        <v>323</v>
      </c>
      <c r="W162" s="211"/>
      <c r="X162" s="147"/>
      <c r="Y162" s="150"/>
      <c r="Z162" s="155"/>
      <c r="AA162" s="156"/>
      <c r="AC162" s="158"/>
    </row>
    <row r="163" spans="21:29">
      <c r="U163" s="163"/>
      <c r="V163" s="147"/>
      <c r="W163" s="149"/>
      <c r="X163" s="147"/>
      <c r="Y163" s="150"/>
      <c r="Z163" s="155"/>
      <c r="AA163" s="156"/>
      <c r="AC163" s="158"/>
    </row>
    <row r="164" spans="21:29">
      <c r="U164" s="163"/>
      <c r="V164" s="147"/>
      <c r="W164" s="150"/>
      <c r="X164" s="147"/>
      <c r="Y164" s="150"/>
      <c r="Z164" s="155"/>
      <c r="AA164" s="156"/>
      <c r="AC164" s="158"/>
    </row>
    <row r="165" spans="21:29">
      <c r="U165" s="163"/>
      <c r="V165" s="147"/>
      <c r="W165" s="150"/>
      <c r="X165" s="208" t="str">
        <f>V162</f>
        <v>Tomáš Zemánek</v>
      </c>
      <c r="Y165" s="209"/>
      <c r="Z165" s="155"/>
      <c r="AA165" s="156"/>
      <c r="AC165" s="158"/>
    </row>
    <row r="166" spans="21:29">
      <c r="U166" s="163"/>
      <c r="V166" s="147"/>
      <c r="W166" s="150"/>
      <c r="X166" s="148"/>
      <c r="Y166" s="152"/>
      <c r="Z166" s="155"/>
      <c r="AA166" s="156"/>
      <c r="AC166" s="158"/>
    </row>
    <row r="167" spans="21:29">
      <c r="U167" s="163"/>
      <c r="V167" s="147"/>
      <c r="W167" s="150"/>
      <c r="X167" s="147"/>
      <c r="Y167" s="151"/>
      <c r="Z167" s="155"/>
      <c r="AA167" s="156"/>
      <c r="AC167" s="158"/>
    </row>
    <row r="168" spans="21:29">
      <c r="U168" s="163" t="s">
        <v>45</v>
      </c>
      <c r="V168" s="211" t="s">
        <v>53</v>
      </c>
      <c r="W168" s="212"/>
      <c r="X168" s="147"/>
      <c r="Y168" s="147"/>
      <c r="Z168" s="155"/>
      <c r="AA168" s="156"/>
      <c r="AC168" s="158"/>
    </row>
    <row r="169" spans="21:29">
      <c r="U169" s="163"/>
      <c r="Z169" s="157"/>
      <c r="AA169" s="158"/>
      <c r="AC169" s="158"/>
    </row>
    <row r="170" spans="21:29">
      <c r="U170" s="163"/>
      <c r="Z170" s="157"/>
      <c r="AA170" s="158"/>
      <c r="AC170" s="158"/>
    </row>
    <row r="171" spans="21:29">
      <c r="U171" s="213"/>
      <c r="V171" s="213"/>
      <c r="Y171" s="190" t="str">
        <f>X153</f>
        <v>Jan Schonfeld</v>
      </c>
      <c r="Z171" s="190"/>
      <c r="AA171" s="158"/>
      <c r="AB171" s="189" t="str">
        <f>Z159</f>
        <v>Tomáš Zemánek</v>
      </c>
      <c r="AC171" s="216"/>
    </row>
    <row r="172" spans="21:29">
      <c r="U172" s="213"/>
      <c r="V172" s="213"/>
      <c r="Y172" s="182" t="s">
        <v>309</v>
      </c>
      <c r="Z172" s="182"/>
      <c r="AA172" s="158"/>
    </row>
    <row r="173" spans="21:29">
      <c r="U173" s="163"/>
      <c r="Z173" s="157"/>
      <c r="AA173" s="158"/>
    </row>
    <row r="174" spans="21:29">
      <c r="U174" s="163" t="s">
        <v>334</v>
      </c>
      <c r="V174" s="211" t="s">
        <v>53</v>
      </c>
      <c r="W174" s="211"/>
      <c r="X174" s="147"/>
      <c r="Y174" s="147"/>
      <c r="Z174" s="155"/>
      <c r="AA174" s="156"/>
    </row>
    <row r="175" spans="21:29">
      <c r="U175" s="163"/>
      <c r="V175" s="147"/>
      <c r="W175" s="149"/>
      <c r="X175" s="147"/>
      <c r="Y175" s="147"/>
      <c r="Z175" s="155"/>
      <c r="AA175" s="156"/>
    </row>
    <row r="176" spans="21:29">
      <c r="U176" s="163"/>
      <c r="V176" s="147"/>
      <c r="W176" s="150"/>
      <c r="X176" s="147"/>
      <c r="Y176" s="147"/>
      <c r="Z176" s="155"/>
      <c r="AA176" s="156"/>
    </row>
    <row r="177" spans="21:27">
      <c r="U177" s="163"/>
      <c r="V177" s="147"/>
      <c r="W177" s="150"/>
      <c r="X177" s="214" t="str">
        <f>V180</f>
        <v>Ondřej Marek</v>
      </c>
      <c r="Y177" s="211"/>
      <c r="Z177" s="155"/>
      <c r="AA177" s="156"/>
    </row>
    <row r="178" spans="21:27">
      <c r="U178" s="163"/>
      <c r="V178" s="147"/>
      <c r="W178" s="150"/>
      <c r="X178" s="148"/>
      <c r="Y178" s="149"/>
      <c r="Z178" s="155"/>
      <c r="AA178" s="156"/>
    </row>
    <row r="179" spans="21:27">
      <c r="U179" s="163"/>
      <c r="V179" s="147"/>
      <c r="W179" s="150"/>
      <c r="X179" s="147"/>
      <c r="Y179" s="150"/>
      <c r="Z179" s="155"/>
      <c r="AA179" s="156"/>
    </row>
    <row r="180" spans="21:27">
      <c r="U180" s="163" t="s">
        <v>49</v>
      </c>
      <c r="V180" s="211" t="s">
        <v>203</v>
      </c>
      <c r="W180" s="212"/>
      <c r="X180" s="147"/>
      <c r="Y180" s="150"/>
      <c r="Z180" s="155"/>
      <c r="AA180" s="156"/>
    </row>
    <row r="181" spans="21:27">
      <c r="U181" s="163"/>
      <c r="V181" s="147"/>
      <c r="W181" s="152"/>
      <c r="X181" s="151"/>
      <c r="Y181" s="150"/>
      <c r="Z181" s="155"/>
      <c r="AA181" s="156"/>
    </row>
    <row r="182" spans="21:27">
      <c r="U182" s="163"/>
      <c r="V182" s="147"/>
      <c r="W182" s="151"/>
      <c r="X182" s="151"/>
      <c r="Y182" s="150"/>
      <c r="Z182" s="155"/>
      <c r="AA182" s="156"/>
    </row>
    <row r="183" spans="21:27">
      <c r="U183" s="190"/>
      <c r="V183" s="190"/>
      <c r="W183" s="151"/>
      <c r="X183" s="151"/>
      <c r="Y183" s="150"/>
      <c r="Z183" s="200" t="str">
        <f>X177</f>
        <v>Ondřej Marek</v>
      </c>
      <c r="AA183" s="202"/>
    </row>
    <row r="184" spans="21:27">
      <c r="U184" s="213" t="s">
        <v>335</v>
      </c>
      <c r="V184" s="213"/>
      <c r="W184" s="161"/>
      <c r="X184" s="161"/>
      <c r="Y184" s="150"/>
      <c r="Z184" s="192"/>
      <c r="AA184" s="207"/>
    </row>
    <row r="185" spans="21:27">
      <c r="U185" s="163"/>
      <c r="V185" s="147"/>
      <c r="W185" s="147"/>
      <c r="X185" s="147"/>
      <c r="Y185" s="150"/>
      <c r="Z185" s="153"/>
      <c r="AA185" s="153"/>
    </row>
    <row r="186" spans="21:27">
      <c r="U186" s="163" t="s">
        <v>22</v>
      </c>
      <c r="V186" s="211" t="s">
        <v>53</v>
      </c>
      <c r="W186" s="211"/>
      <c r="X186" s="147"/>
      <c r="Y186" s="150"/>
      <c r="Z186" s="153"/>
      <c r="AA186" s="153"/>
    </row>
    <row r="187" spans="21:27">
      <c r="U187" s="163"/>
      <c r="V187" s="147"/>
      <c r="W187" s="149"/>
      <c r="X187" s="147"/>
      <c r="Y187" s="150"/>
      <c r="Z187" s="153"/>
      <c r="AA187" s="153"/>
    </row>
    <row r="188" spans="21:27">
      <c r="U188" s="163"/>
      <c r="V188" s="147"/>
      <c r="W188" s="150"/>
      <c r="X188" s="147"/>
      <c r="Y188" s="150"/>
      <c r="Z188" s="153"/>
      <c r="AA188" s="153"/>
    </row>
    <row r="189" spans="21:27">
      <c r="U189" s="163"/>
      <c r="V189" s="147"/>
      <c r="W189" s="163"/>
      <c r="X189" s="208" t="str">
        <f>V192</f>
        <v>David Putz</v>
      </c>
      <c r="Y189" s="209"/>
      <c r="Z189" s="153"/>
      <c r="AA189" s="153"/>
    </row>
    <row r="190" spans="21:27">
      <c r="U190" s="163"/>
      <c r="V190" s="147"/>
      <c r="W190" s="150"/>
      <c r="X190" s="148"/>
      <c r="Y190" s="152"/>
      <c r="Z190" s="153"/>
      <c r="AA190" s="153"/>
    </row>
    <row r="191" spans="21:27">
      <c r="U191" s="163"/>
      <c r="V191" s="147"/>
      <c r="W191" s="150"/>
      <c r="X191" s="147"/>
      <c r="Y191" s="151"/>
      <c r="Z191" s="153"/>
      <c r="AA191" s="153"/>
    </row>
    <row r="192" spans="21:27">
      <c r="U192" s="163" t="s">
        <v>23</v>
      </c>
      <c r="V192" s="211" t="s">
        <v>329</v>
      </c>
      <c r="W192" s="212"/>
      <c r="X192" s="147"/>
      <c r="Y192" s="147"/>
      <c r="Z192" s="153"/>
      <c r="AA192" s="153"/>
    </row>
  </sheetData>
  <mergeCells count="145">
    <mergeCell ref="U184:V184"/>
    <mergeCell ref="Z184:AA184"/>
    <mergeCell ref="V186:W186"/>
    <mergeCell ref="X189:Y189"/>
    <mergeCell ref="V192:W192"/>
    <mergeCell ref="M61:O61"/>
    <mergeCell ref="M71:O71"/>
    <mergeCell ref="U172:V172"/>
    <mergeCell ref="Y172:Z172"/>
    <mergeCell ref="V174:W174"/>
    <mergeCell ref="X177:Y177"/>
    <mergeCell ref="V180:W180"/>
    <mergeCell ref="U183:V183"/>
    <mergeCell ref="Z183:AA183"/>
    <mergeCell ref="V162:W162"/>
    <mergeCell ref="X165:Y165"/>
    <mergeCell ref="V168:W168"/>
    <mergeCell ref="U171:V171"/>
    <mergeCell ref="Y171:Z171"/>
    <mergeCell ref="U123:V123"/>
    <mergeCell ref="Y123:Z123"/>
    <mergeCell ref="V125:W125"/>
    <mergeCell ref="X128:Y128"/>
    <mergeCell ref="V131:W131"/>
    <mergeCell ref="AB171:AC171"/>
    <mergeCell ref="X153:Y153"/>
    <mergeCell ref="V156:W156"/>
    <mergeCell ref="U159:V159"/>
    <mergeCell ref="Z159:AA159"/>
    <mergeCell ref="U160:V160"/>
    <mergeCell ref="Z160:AA160"/>
    <mergeCell ref="U146:V146"/>
    <mergeCell ref="AA146:AB146"/>
    <mergeCell ref="AD146:AE146"/>
    <mergeCell ref="AA147:AB147"/>
    <mergeCell ref="AD147:AE147"/>
    <mergeCell ref="V150:W150"/>
    <mergeCell ref="U135:V135"/>
    <mergeCell ref="W135:X135"/>
    <mergeCell ref="Z135:AA135"/>
    <mergeCell ref="V137:W137"/>
    <mergeCell ref="X140:Y140"/>
    <mergeCell ref="V143:W143"/>
    <mergeCell ref="U134:V134"/>
    <mergeCell ref="W134:X134"/>
    <mergeCell ref="Z134:AA134"/>
    <mergeCell ref="V113:W113"/>
    <mergeCell ref="X116:Y116"/>
    <mergeCell ref="V119:W119"/>
    <mergeCell ref="U122:V122"/>
    <mergeCell ref="Y122:Z122"/>
    <mergeCell ref="AB122:AC122"/>
    <mergeCell ref="V107:W107"/>
    <mergeCell ref="U110:V110"/>
    <mergeCell ref="W110:X110"/>
    <mergeCell ref="Z110:AA110"/>
    <mergeCell ref="U111:V111"/>
    <mergeCell ref="W111:X111"/>
    <mergeCell ref="Z111:AA111"/>
    <mergeCell ref="V89:W89"/>
    <mergeCell ref="X92:Y92"/>
    <mergeCell ref="V95:W95"/>
    <mergeCell ref="Y99:AA99"/>
    <mergeCell ref="V101:W101"/>
    <mergeCell ref="X104:Y104"/>
    <mergeCell ref="U86:V86"/>
    <mergeCell ref="W86:X86"/>
    <mergeCell ref="Z86:AA86"/>
    <mergeCell ref="U87:V87"/>
    <mergeCell ref="W87:X87"/>
    <mergeCell ref="Z87:AA87"/>
    <mergeCell ref="AB74:AC74"/>
    <mergeCell ref="U75:V75"/>
    <mergeCell ref="Y75:Z75"/>
    <mergeCell ref="V77:W77"/>
    <mergeCell ref="X80:Y80"/>
    <mergeCell ref="V83:W83"/>
    <mergeCell ref="X68:Y68"/>
    <mergeCell ref="V71:W71"/>
    <mergeCell ref="M72:O72"/>
    <mergeCell ref="U74:V74"/>
    <mergeCell ref="Y74:Z74"/>
    <mergeCell ref="Z62:AA62"/>
    <mergeCell ref="U63:V63"/>
    <mergeCell ref="W63:X63"/>
    <mergeCell ref="Z63:AA63"/>
    <mergeCell ref="V65:W65"/>
    <mergeCell ref="M53:O53"/>
    <mergeCell ref="V53:W53"/>
    <mergeCell ref="X56:Y56"/>
    <mergeCell ref="V59:W59"/>
    <mergeCell ref="M62:O62"/>
    <mergeCell ref="U62:V62"/>
    <mergeCell ref="W62:X62"/>
    <mergeCell ref="AA49:AB49"/>
    <mergeCell ref="AD49:AE49"/>
    <mergeCell ref="U50:V50"/>
    <mergeCell ref="AA50:AB50"/>
    <mergeCell ref="AD50:AE50"/>
    <mergeCell ref="M52:O52"/>
    <mergeCell ref="V40:W40"/>
    <mergeCell ref="M42:O42"/>
    <mergeCell ref="M43:O43"/>
    <mergeCell ref="X43:Y43"/>
    <mergeCell ref="V46:W46"/>
    <mergeCell ref="U49:V49"/>
    <mergeCell ref="V34:W34"/>
    <mergeCell ref="U37:V37"/>
    <mergeCell ref="W37:X37"/>
    <mergeCell ref="Z37:AA37"/>
    <mergeCell ref="U38:V38"/>
    <mergeCell ref="W38:X38"/>
    <mergeCell ref="Z38:AA38"/>
    <mergeCell ref="U26:V26"/>
    <mergeCell ref="Y26:Z26"/>
    <mergeCell ref="V28:W28"/>
    <mergeCell ref="X31:Y31"/>
    <mergeCell ref="M32:O32"/>
    <mergeCell ref="M33:O33"/>
    <mergeCell ref="M22:O22"/>
    <mergeCell ref="V22:W22"/>
    <mergeCell ref="M23:O23"/>
    <mergeCell ref="U25:V25"/>
    <mergeCell ref="Y25:Z25"/>
    <mergeCell ref="AB25:AC25"/>
    <mergeCell ref="Z13:AA13"/>
    <mergeCell ref="U14:V14"/>
    <mergeCell ref="W14:X14"/>
    <mergeCell ref="Z14:AA14"/>
    <mergeCell ref="V16:W16"/>
    <mergeCell ref="X19:Y19"/>
    <mergeCell ref="M4:O4"/>
    <mergeCell ref="V4:W4"/>
    <mergeCell ref="X7:Y7"/>
    <mergeCell ref="V10:W10"/>
    <mergeCell ref="M12:O12"/>
    <mergeCell ref="M13:O13"/>
    <mergeCell ref="U13:V13"/>
    <mergeCell ref="W13:X13"/>
    <mergeCell ref="B1:D1"/>
    <mergeCell ref="B3:D3"/>
    <mergeCell ref="E3:G3"/>
    <mergeCell ref="H3:J3"/>
    <mergeCell ref="M3:O3"/>
    <mergeCell ref="Y3:AA3"/>
  </mergeCells>
  <conditionalFormatting sqref="V4 V10 V16 V22">
    <cfRule type="expression" dxfId="239" priority="35" stopIfTrue="1">
      <formula>OR(AND(V4&lt;&gt;"Bye",V5="Bye"),W4=$G$5)</formula>
    </cfRule>
    <cfRule type="expression" dxfId="238" priority="36" stopIfTrue="1">
      <formula>W5=$G$5</formula>
    </cfRule>
  </conditionalFormatting>
  <conditionalFormatting sqref="V5 V11 V17">
    <cfRule type="expression" dxfId="237" priority="33" stopIfTrue="1">
      <formula>OR(AND(V5&lt;&gt;"Bye",V4="Bye"),W5=$G$5)</formula>
    </cfRule>
    <cfRule type="expression" dxfId="236" priority="34" stopIfTrue="1">
      <formula>W4=$G$5</formula>
    </cfRule>
  </conditionalFormatting>
  <conditionalFormatting sqref="V28 V34 V40 V46">
    <cfRule type="expression" dxfId="235" priority="31" stopIfTrue="1">
      <formula>OR(AND(V28&lt;&gt;"Bye",V29="Bye"),W28=$G$5)</formula>
    </cfRule>
    <cfRule type="expression" dxfId="234" priority="32" stopIfTrue="1">
      <formula>W29=$G$5</formula>
    </cfRule>
  </conditionalFormatting>
  <conditionalFormatting sqref="V29 V35 V41">
    <cfRule type="expression" dxfId="233" priority="29" stopIfTrue="1">
      <formula>OR(AND(V29&lt;&gt;"Bye",V28="Bye"),W29=$G$5)</formula>
    </cfRule>
    <cfRule type="expression" dxfId="232" priority="30" stopIfTrue="1">
      <formula>W28=$G$5</formula>
    </cfRule>
  </conditionalFormatting>
  <conditionalFormatting sqref="V53 V59 V65">
    <cfRule type="expression" dxfId="231" priority="27" stopIfTrue="1">
      <formula>OR(AND(V53&lt;&gt;"Bye",V54="Bye"),W53=$G$5)</formula>
    </cfRule>
    <cfRule type="expression" dxfId="230" priority="28" stopIfTrue="1">
      <formula>W54=$G$5</formula>
    </cfRule>
  </conditionalFormatting>
  <conditionalFormatting sqref="V54 V60 V66">
    <cfRule type="expression" dxfId="229" priority="25" stopIfTrue="1">
      <formula>OR(AND(V54&lt;&gt;"Bye",V53="Bye"),W54=$G$5)</formula>
    </cfRule>
    <cfRule type="expression" dxfId="228" priority="26" stopIfTrue="1">
      <formula>W53=$G$5</formula>
    </cfRule>
  </conditionalFormatting>
  <conditionalFormatting sqref="V77 V95 V89">
    <cfRule type="expression" dxfId="227" priority="23" stopIfTrue="1">
      <formula>OR(AND(V77&lt;&gt;"Bye",V78="Bye"),W77=$G$5)</formula>
    </cfRule>
    <cfRule type="expression" dxfId="226" priority="24" stopIfTrue="1">
      <formula>W78=$G$5</formula>
    </cfRule>
  </conditionalFormatting>
  <conditionalFormatting sqref="V78 V84 V90">
    <cfRule type="expression" dxfId="225" priority="21" stopIfTrue="1">
      <formula>OR(AND(V78&lt;&gt;"Bye",V77="Bye"),W78=$G$5)</formula>
    </cfRule>
    <cfRule type="expression" dxfId="224" priority="22" stopIfTrue="1">
      <formula>W77=$G$5</formula>
    </cfRule>
  </conditionalFormatting>
  <conditionalFormatting sqref="V101 V107 V113 V119">
    <cfRule type="expression" dxfId="223" priority="19" stopIfTrue="1">
      <formula>OR(AND(V101&lt;&gt;"Bye",V102="Bye"),W101=$G$5)</formula>
    </cfRule>
    <cfRule type="expression" dxfId="222" priority="20" stopIfTrue="1">
      <formula>W102=$G$5</formula>
    </cfRule>
  </conditionalFormatting>
  <conditionalFormatting sqref="V102 V108 V114">
    <cfRule type="expression" dxfId="221" priority="17" stopIfTrue="1">
      <formula>OR(AND(V102&lt;&gt;"Bye",V101="Bye"),W102=$G$5)</formula>
    </cfRule>
    <cfRule type="expression" dxfId="220" priority="18" stopIfTrue="1">
      <formula>W101=$G$5</formula>
    </cfRule>
  </conditionalFormatting>
  <conditionalFormatting sqref="V143 V131 V137">
    <cfRule type="expression" dxfId="219" priority="15" stopIfTrue="1">
      <formula>OR(AND(V131&lt;&gt;"Bye",V132="Bye"),W131=$G$5)</formula>
    </cfRule>
    <cfRule type="expression" dxfId="218" priority="16" stopIfTrue="1">
      <formula>W132=$G$5</formula>
    </cfRule>
  </conditionalFormatting>
  <conditionalFormatting sqref="V126 V132 V138">
    <cfRule type="expression" dxfId="217" priority="13" stopIfTrue="1">
      <formula>OR(AND(V126&lt;&gt;"Bye",V125="Bye"),W126=$G$5)</formula>
    </cfRule>
    <cfRule type="expression" dxfId="216" priority="14" stopIfTrue="1">
      <formula>W125=$G$5</formula>
    </cfRule>
  </conditionalFormatting>
  <conditionalFormatting sqref="V150 V156 V162 V168">
    <cfRule type="expression" dxfId="215" priority="11" stopIfTrue="1">
      <formula>OR(AND(V150&lt;&gt;"Bye",V151="Bye"),W150=$G$5)</formula>
    </cfRule>
    <cfRule type="expression" dxfId="214" priority="12" stopIfTrue="1">
      <formula>W151=$G$5</formula>
    </cfRule>
  </conditionalFormatting>
  <conditionalFormatting sqref="V151 V157 V163">
    <cfRule type="expression" dxfId="213" priority="9" stopIfTrue="1">
      <formula>OR(AND(V151&lt;&gt;"Bye",V150="Bye"),W151=$G$5)</formula>
    </cfRule>
    <cfRule type="expression" dxfId="212" priority="10" stopIfTrue="1">
      <formula>W150=$G$5</formula>
    </cfRule>
  </conditionalFormatting>
  <conditionalFormatting sqref="V174 V180 V186 V192">
    <cfRule type="expression" dxfId="211" priority="7" stopIfTrue="1">
      <formula>OR(AND(V174&lt;&gt;"Bye",V175="Bye"),W174=$G$5)</formula>
    </cfRule>
    <cfRule type="expression" dxfId="210" priority="8" stopIfTrue="1">
      <formula>W175=$G$5</formula>
    </cfRule>
  </conditionalFormatting>
  <conditionalFormatting sqref="V175 V181 V187">
    <cfRule type="expression" dxfId="209" priority="5" stopIfTrue="1">
      <formula>OR(AND(V175&lt;&gt;"Bye",V174="Bye"),W175=$G$5)</formula>
    </cfRule>
    <cfRule type="expression" dxfId="208" priority="6" stopIfTrue="1">
      <formula>W174=$G$5</formula>
    </cfRule>
  </conditionalFormatting>
  <conditionalFormatting sqref="V125">
    <cfRule type="expression" dxfId="207" priority="3" stopIfTrue="1">
      <formula>OR(AND(V125&lt;&gt;"Bye",V126="Bye"),W125=$G$5)</formula>
    </cfRule>
    <cfRule type="expression" dxfId="206" priority="4" stopIfTrue="1">
      <formula>W126=$G$5</formula>
    </cfRule>
  </conditionalFormatting>
  <conditionalFormatting sqref="U134">
    <cfRule type="expression" dxfId="205" priority="1" stopIfTrue="1">
      <formula>OR(AND(U134&lt;&gt;"Bye",U135="Bye"),V134=$G$5)</formula>
    </cfRule>
    <cfRule type="expression" dxfId="204" priority="2" stopIfTrue="1">
      <formula>V135=$G$5</formula>
    </cfRule>
  </conditionalFormatting>
  <pageMargins left="0.70866141732283472" right="0.70866141732283472" top="0.78740157480314965" bottom="0.78740157480314965" header="0.31496062992125984" footer="0.31496062992125984"/>
  <pageSetup paperSize="9" scale="50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workbookViewId="0">
      <selection activeCell="L8" sqref="L8"/>
    </sheetView>
  </sheetViews>
  <sheetFormatPr defaultRowHeight="15"/>
  <cols>
    <col min="1" max="1" width="9.140625" style="79"/>
    <col min="2" max="2" width="20.85546875" style="44" customWidth="1"/>
    <col min="3" max="3" width="1.7109375" style="44" customWidth="1"/>
    <col min="4" max="4" width="20.5703125" style="44" customWidth="1"/>
    <col min="5" max="5" width="5.5703125" style="44" customWidth="1"/>
    <col min="6" max="6" width="1.7109375" style="44" customWidth="1"/>
    <col min="7" max="7" width="5.5703125" style="44" customWidth="1"/>
    <col min="8" max="8" width="5.42578125" style="44" customWidth="1"/>
    <col min="9" max="9" width="1.7109375" style="44" customWidth="1"/>
    <col min="10" max="10" width="5.7109375" style="44" customWidth="1"/>
    <col min="11" max="11" width="9.140625" style="44"/>
    <col min="12" max="12" width="20.7109375" style="44" customWidth="1"/>
    <col min="13" max="13" width="5.7109375" style="44" customWidth="1"/>
    <col min="14" max="14" width="1.7109375" style="44" customWidth="1"/>
    <col min="15" max="15" width="5.7109375" style="44" customWidth="1"/>
    <col min="16" max="16" width="3.7109375" style="44" customWidth="1"/>
    <col min="17" max="17" width="6.7109375" style="44" customWidth="1"/>
    <col min="18" max="18" width="6.42578125" style="44" customWidth="1"/>
    <col min="19" max="21" width="9.140625" style="44"/>
    <col min="22" max="29" width="9.140625" style="146"/>
    <col min="30" max="16384" width="9.140625" style="44"/>
  </cols>
  <sheetData>
    <row r="1" spans="1:27" ht="21">
      <c r="A1" s="80"/>
      <c r="B1" s="185" t="s">
        <v>87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7">
      <c r="C2" s="79"/>
      <c r="E2" s="83"/>
      <c r="F2" s="83"/>
      <c r="G2" s="83"/>
      <c r="H2" s="83"/>
      <c r="I2" s="83"/>
      <c r="J2" s="83"/>
      <c r="K2" s="54"/>
      <c r="L2" s="55"/>
      <c r="M2" s="83"/>
      <c r="N2" s="83"/>
      <c r="O2" s="83"/>
      <c r="P2" s="83"/>
      <c r="Q2" s="83"/>
      <c r="R2" s="83"/>
      <c r="S2" s="83"/>
      <c r="Y2" s="182" t="s">
        <v>88</v>
      </c>
      <c r="Z2" s="182"/>
      <c r="AA2" s="182"/>
    </row>
    <row r="3" spans="1:27"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83"/>
      <c r="Q3" s="83"/>
      <c r="R3" s="83"/>
      <c r="S3" s="83"/>
    </row>
    <row r="4" spans="1:27">
      <c r="A4" s="81" t="s">
        <v>0</v>
      </c>
      <c r="B4" s="46" t="s">
        <v>1</v>
      </c>
      <c r="C4" s="81" t="s">
        <v>3</v>
      </c>
      <c r="D4" s="46" t="s">
        <v>2</v>
      </c>
      <c r="E4" s="82" t="s">
        <v>1</v>
      </c>
      <c r="F4" s="82" t="s">
        <v>5</v>
      </c>
      <c r="G4" s="82" t="s">
        <v>2</v>
      </c>
      <c r="H4" s="82" t="s">
        <v>1</v>
      </c>
      <c r="I4" s="82" t="s">
        <v>5</v>
      </c>
      <c r="J4" s="82" t="s">
        <v>2</v>
      </c>
      <c r="K4" s="54"/>
      <c r="L4" s="82" t="s">
        <v>9</v>
      </c>
      <c r="M4" s="194" t="s">
        <v>10</v>
      </c>
      <c r="N4" s="194"/>
      <c r="O4" s="194"/>
      <c r="P4" s="56" t="s">
        <v>11</v>
      </c>
      <c r="Q4" s="82" t="s">
        <v>12</v>
      </c>
      <c r="R4" s="82" t="s">
        <v>13</v>
      </c>
      <c r="S4" s="82" t="s">
        <v>0</v>
      </c>
      <c r="U4" s="79"/>
      <c r="V4" s="211"/>
      <c r="W4" s="211"/>
      <c r="X4" s="147"/>
      <c r="Y4" s="147"/>
      <c r="Z4" s="153"/>
      <c r="AA4" s="153"/>
    </row>
    <row r="5" spans="1:27">
      <c r="A5" s="79">
        <v>17</v>
      </c>
      <c r="B5" s="46" t="str">
        <f>L5</f>
        <v>Tereza Dušková</v>
      </c>
      <c r="C5" s="81" t="s">
        <v>3</v>
      </c>
      <c r="D5" s="46" t="str">
        <f>L8</f>
        <v>Petra Kropáčová</v>
      </c>
      <c r="E5" s="82">
        <v>2</v>
      </c>
      <c r="F5" s="82" t="s">
        <v>5</v>
      </c>
      <c r="G5" s="82">
        <v>0</v>
      </c>
      <c r="H5" s="82">
        <v>22</v>
      </c>
      <c r="I5" s="82" t="s">
        <v>5</v>
      </c>
      <c r="J5" s="82">
        <v>9</v>
      </c>
      <c r="K5" s="54"/>
      <c r="L5" s="72" t="s">
        <v>90</v>
      </c>
      <c r="M5" s="82">
        <f>SUM(H5,H8,J10)</f>
        <v>53</v>
      </c>
      <c r="N5" s="83" t="s">
        <v>5</v>
      </c>
      <c r="O5" s="82">
        <f>SUM(J5,J8,H10)</f>
        <v>40</v>
      </c>
      <c r="P5" s="82">
        <f>M5-O5</f>
        <v>13</v>
      </c>
      <c r="Q5" s="82">
        <f>SUM(E5,E8,G10)</f>
        <v>4</v>
      </c>
      <c r="R5" s="82">
        <f>Q5+(P5/100)</f>
        <v>4.13</v>
      </c>
      <c r="S5" s="82">
        <f>RANK(R5,$R$5:$R$8,0)</f>
        <v>2</v>
      </c>
      <c r="U5" s="79"/>
      <c r="V5" s="147"/>
      <c r="W5" s="149"/>
      <c r="X5" s="147"/>
      <c r="Y5" s="147"/>
      <c r="Z5" s="153"/>
      <c r="AA5" s="153"/>
    </row>
    <row r="6" spans="1:27">
      <c r="A6" s="79">
        <v>18</v>
      </c>
      <c r="B6" s="46" t="str">
        <f>L6</f>
        <v>Lucie Paterová</v>
      </c>
      <c r="C6" s="81" t="s">
        <v>3</v>
      </c>
      <c r="D6" s="46" t="str">
        <f>L7</f>
        <v>Veronika Vlčková</v>
      </c>
      <c r="E6" s="82">
        <v>2</v>
      </c>
      <c r="F6" s="82" t="s">
        <v>5</v>
      </c>
      <c r="G6" s="82">
        <v>0</v>
      </c>
      <c r="H6" s="82">
        <v>22</v>
      </c>
      <c r="I6" s="82" t="s">
        <v>5</v>
      </c>
      <c r="J6" s="82">
        <v>2</v>
      </c>
      <c r="K6" s="54"/>
      <c r="L6" s="65" t="s">
        <v>89</v>
      </c>
      <c r="M6" s="82">
        <f>SUM(H6,J8,H9)</f>
        <v>66</v>
      </c>
      <c r="N6" s="82" t="s">
        <v>5</v>
      </c>
      <c r="O6" s="82">
        <f>SUM(J6,H8,J9)</f>
        <v>12</v>
      </c>
      <c r="P6" s="82">
        <f t="shared" ref="P6:P8" si="0">M6-O6</f>
        <v>54</v>
      </c>
      <c r="Q6" s="82">
        <f>SUM(E6,G8,E9)</f>
        <v>6</v>
      </c>
      <c r="R6" s="82">
        <f t="shared" ref="R6:R8" si="1">Q6+(P6/100)</f>
        <v>6.54</v>
      </c>
      <c r="S6" s="82">
        <f t="shared" ref="S6:S8" si="2">RANK(R6,$R$5:$R$8,0)</f>
        <v>1</v>
      </c>
      <c r="U6" s="79"/>
      <c r="V6" s="147"/>
      <c r="W6" s="150"/>
      <c r="X6" s="147"/>
      <c r="Y6" s="147"/>
      <c r="Z6" s="153"/>
      <c r="AA6" s="153"/>
    </row>
    <row r="7" spans="1:27">
      <c r="A7" s="79">
        <v>75</v>
      </c>
      <c r="B7" s="46" t="str">
        <f>L8</f>
        <v>Petra Kropáčová</v>
      </c>
      <c r="C7" s="81" t="s">
        <v>3</v>
      </c>
      <c r="D7" s="46" t="str">
        <f>L7</f>
        <v>Veronika Vlčková</v>
      </c>
      <c r="E7" s="82">
        <v>0</v>
      </c>
      <c r="F7" s="82" t="s">
        <v>5</v>
      </c>
      <c r="G7" s="82">
        <v>2</v>
      </c>
      <c r="H7" s="82">
        <v>10</v>
      </c>
      <c r="I7" s="124" t="s">
        <v>5</v>
      </c>
      <c r="J7" s="82">
        <v>22</v>
      </c>
      <c r="K7" s="54"/>
      <c r="L7" s="66" t="s">
        <v>91</v>
      </c>
      <c r="M7" s="82">
        <f>SUM(J6,J7,H10)</f>
        <v>33</v>
      </c>
      <c r="N7" s="82" t="s">
        <v>5</v>
      </c>
      <c r="O7" s="82">
        <f>SUM(H6,H7,J10)</f>
        <v>54</v>
      </c>
      <c r="P7" s="82">
        <f t="shared" si="0"/>
        <v>-21</v>
      </c>
      <c r="Q7" s="82">
        <f>SUM(G6,G7,E10)</f>
        <v>2</v>
      </c>
      <c r="R7" s="82">
        <f t="shared" si="1"/>
        <v>1.79</v>
      </c>
      <c r="S7" s="82">
        <f t="shared" si="2"/>
        <v>3</v>
      </c>
      <c r="U7" s="79"/>
      <c r="V7" s="147"/>
      <c r="W7" s="167" t="s">
        <v>16</v>
      </c>
      <c r="X7" s="214" t="str">
        <f>L6</f>
        <v>Lucie Paterová</v>
      </c>
      <c r="Y7" s="211"/>
      <c r="Z7" s="153"/>
      <c r="AA7" s="153"/>
    </row>
    <row r="8" spans="1:27">
      <c r="A8" s="79">
        <v>76</v>
      </c>
      <c r="B8" s="46" t="str">
        <f>L5</f>
        <v>Tereza Dušková</v>
      </c>
      <c r="C8" s="81" t="s">
        <v>3</v>
      </c>
      <c r="D8" s="46" t="str">
        <f>L6</f>
        <v>Lucie Paterová</v>
      </c>
      <c r="E8" s="82">
        <v>0</v>
      </c>
      <c r="F8" s="82" t="s">
        <v>5</v>
      </c>
      <c r="G8" s="82">
        <v>2</v>
      </c>
      <c r="H8" s="82">
        <v>9</v>
      </c>
      <c r="I8" s="82" t="s">
        <v>5</v>
      </c>
      <c r="J8" s="82">
        <v>22</v>
      </c>
      <c r="K8" s="54"/>
      <c r="L8" s="65" t="s">
        <v>92</v>
      </c>
      <c r="M8" s="82">
        <f>SUM(J5,H7,J9)</f>
        <v>20</v>
      </c>
      <c r="N8" s="82" t="s">
        <v>5</v>
      </c>
      <c r="O8" s="82">
        <f>SUM(H5,J7,H9)</f>
        <v>66</v>
      </c>
      <c r="P8" s="82">
        <f t="shared" si="0"/>
        <v>-46</v>
      </c>
      <c r="Q8" s="82">
        <f>SUM(G5,E7,G9)</f>
        <v>0</v>
      </c>
      <c r="R8" s="82">
        <f t="shared" si="1"/>
        <v>-0.46</v>
      </c>
      <c r="S8" s="82">
        <f t="shared" si="2"/>
        <v>4</v>
      </c>
      <c r="U8" s="79"/>
      <c r="V8" s="147"/>
      <c r="W8" s="150"/>
      <c r="X8" s="148"/>
      <c r="Y8" s="149"/>
      <c r="Z8" s="153"/>
      <c r="AA8" s="153"/>
    </row>
    <row r="9" spans="1:27">
      <c r="A9" s="79">
        <v>133</v>
      </c>
      <c r="B9" s="46" t="str">
        <f>L6</f>
        <v>Lucie Paterová</v>
      </c>
      <c r="C9" s="81" t="s">
        <v>3</v>
      </c>
      <c r="D9" s="46" t="str">
        <f>L8</f>
        <v>Petra Kropáčová</v>
      </c>
      <c r="E9" s="82">
        <v>2</v>
      </c>
      <c r="F9" s="82" t="s">
        <v>5</v>
      </c>
      <c r="G9" s="82">
        <v>0</v>
      </c>
      <c r="H9" s="82">
        <v>22</v>
      </c>
      <c r="I9" s="82" t="s">
        <v>5</v>
      </c>
      <c r="J9" s="82">
        <v>1</v>
      </c>
      <c r="K9" s="54"/>
      <c r="L9" s="55"/>
      <c r="M9" s="35">
        <f>SUM(M5:M8)</f>
        <v>172</v>
      </c>
      <c r="N9" s="36">
        <f>M9-O9</f>
        <v>0</v>
      </c>
      <c r="O9" s="35">
        <f>SUM(O5:O8)</f>
        <v>172</v>
      </c>
      <c r="P9" s="83"/>
      <c r="Q9" s="83"/>
      <c r="R9" s="83"/>
      <c r="S9" s="83"/>
      <c r="U9" s="79"/>
      <c r="V9" s="147"/>
      <c r="W9" s="150"/>
      <c r="X9" s="147"/>
      <c r="Y9" s="150"/>
      <c r="Z9" s="153"/>
      <c r="AA9" s="153"/>
    </row>
    <row r="10" spans="1:27">
      <c r="A10" s="79">
        <v>134</v>
      </c>
      <c r="B10" s="46" t="str">
        <f>L7</f>
        <v>Veronika Vlčková</v>
      </c>
      <c r="C10" s="81" t="s">
        <v>3</v>
      </c>
      <c r="D10" s="46" t="str">
        <f>L5</f>
        <v>Tereza Dušková</v>
      </c>
      <c r="E10" s="82">
        <v>0</v>
      </c>
      <c r="F10" s="82" t="s">
        <v>5</v>
      </c>
      <c r="G10" s="82">
        <v>2</v>
      </c>
      <c r="H10" s="82">
        <v>9</v>
      </c>
      <c r="I10" s="82" t="s">
        <v>5</v>
      </c>
      <c r="J10" s="82">
        <v>22</v>
      </c>
      <c r="K10" s="54"/>
      <c r="L10" s="55"/>
      <c r="M10" s="83"/>
      <c r="N10" s="83"/>
      <c r="O10" s="83"/>
      <c r="P10" s="83"/>
      <c r="Q10" s="83"/>
      <c r="R10" s="83"/>
      <c r="S10" s="83"/>
      <c r="U10" s="79"/>
      <c r="V10" s="211"/>
      <c r="W10" s="212"/>
      <c r="X10" s="147"/>
      <c r="Y10" s="150"/>
      <c r="Z10" s="153"/>
      <c r="AA10" s="153"/>
    </row>
    <row r="11" spans="1:27">
      <c r="B11" s="46"/>
      <c r="C11" s="81"/>
      <c r="D11" s="46"/>
      <c r="E11" s="82"/>
      <c r="F11" s="82"/>
      <c r="G11" s="82"/>
      <c r="H11" s="82"/>
      <c r="I11" s="82"/>
      <c r="J11" s="82"/>
      <c r="K11" s="54"/>
      <c r="L11" s="55"/>
      <c r="M11" s="83"/>
      <c r="N11" s="83"/>
      <c r="O11" s="83"/>
      <c r="P11" s="83"/>
      <c r="Q11" s="83"/>
      <c r="R11" s="83"/>
      <c r="S11" s="83"/>
      <c r="U11" s="79"/>
      <c r="V11" s="147"/>
      <c r="W11" s="152"/>
      <c r="X11" s="151"/>
      <c r="Y11" s="150"/>
      <c r="Z11" s="153"/>
      <c r="AA11" s="153"/>
    </row>
    <row r="12" spans="1:27">
      <c r="B12" s="46"/>
      <c r="C12" s="81"/>
      <c r="D12" s="46"/>
      <c r="E12" s="82"/>
      <c r="F12" s="82"/>
      <c r="G12" s="82"/>
      <c r="H12" s="82"/>
      <c r="I12" s="82"/>
      <c r="J12" s="82"/>
      <c r="K12" s="54"/>
      <c r="L12" s="33" t="s">
        <v>14</v>
      </c>
      <c r="M12" s="188"/>
      <c r="N12" s="188"/>
      <c r="O12" s="188"/>
      <c r="P12" s="83"/>
      <c r="Q12" s="83"/>
      <c r="R12" s="83"/>
      <c r="S12" s="83"/>
      <c r="U12" s="79"/>
      <c r="V12" s="147"/>
      <c r="W12" s="151"/>
      <c r="X12" s="151"/>
      <c r="Y12" s="150"/>
      <c r="Z12" s="153"/>
      <c r="AA12" s="153"/>
    </row>
    <row r="13" spans="1:27">
      <c r="B13" s="46"/>
      <c r="C13" s="81"/>
      <c r="D13" s="46"/>
      <c r="E13" s="82"/>
      <c r="F13" s="82"/>
      <c r="G13" s="82"/>
      <c r="H13" s="82"/>
      <c r="I13" s="82"/>
      <c r="J13" s="82"/>
      <c r="K13" s="54"/>
      <c r="L13" s="82" t="s">
        <v>9</v>
      </c>
      <c r="M13" s="194" t="s">
        <v>10</v>
      </c>
      <c r="N13" s="194"/>
      <c r="O13" s="194"/>
      <c r="P13" s="56" t="s">
        <v>11</v>
      </c>
      <c r="Q13" s="82" t="s">
        <v>12</v>
      </c>
      <c r="R13" s="82" t="s">
        <v>13</v>
      </c>
      <c r="S13" s="82" t="s">
        <v>0</v>
      </c>
      <c r="U13" s="206"/>
      <c r="V13" s="206"/>
      <c r="W13" s="215"/>
      <c r="X13" s="215"/>
      <c r="Y13" s="150"/>
      <c r="Z13" s="200" t="str">
        <f>X7</f>
        <v>Lucie Paterová</v>
      </c>
      <c r="AA13" s="201"/>
    </row>
    <row r="14" spans="1:27">
      <c r="A14" s="79">
        <v>19</v>
      </c>
      <c r="B14" s="46" t="str">
        <f>L14</f>
        <v>Sára Capoušková</v>
      </c>
      <c r="C14" s="81" t="s">
        <v>3</v>
      </c>
      <c r="D14" s="46" t="str">
        <f>L17</f>
        <v>Pavlína Palánová</v>
      </c>
      <c r="E14" s="82">
        <v>0</v>
      </c>
      <c r="F14" s="82" t="s">
        <v>5</v>
      </c>
      <c r="G14" s="82">
        <v>2</v>
      </c>
      <c r="H14" s="82">
        <v>2</v>
      </c>
      <c r="I14" s="82" t="s">
        <v>5</v>
      </c>
      <c r="J14" s="82">
        <v>22</v>
      </c>
      <c r="K14" s="54"/>
      <c r="L14" s="64" t="s">
        <v>93</v>
      </c>
      <c r="M14" s="82">
        <f>SUM(H14,H17,J19)</f>
        <v>19</v>
      </c>
      <c r="N14" s="83" t="s">
        <v>5</v>
      </c>
      <c r="O14" s="82">
        <f>SUM(J14,J17,H19)</f>
        <v>66</v>
      </c>
      <c r="P14" s="82">
        <f>M14-O14</f>
        <v>-47</v>
      </c>
      <c r="Q14" s="82">
        <f>SUM(E14,E17,G19)</f>
        <v>0</v>
      </c>
      <c r="R14" s="82">
        <f>Q14+(P14/100)</f>
        <v>-0.47</v>
      </c>
      <c r="S14" s="82">
        <f>RANK(R14,$R$14:$R$17,0)</f>
        <v>4</v>
      </c>
      <c r="U14" s="222"/>
      <c r="V14" s="222"/>
      <c r="W14" s="210"/>
      <c r="X14" s="210"/>
      <c r="Y14" s="150"/>
      <c r="Z14" s="192"/>
      <c r="AA14" s="193"/>
    </row>
    <row r="15" spans="1:27">
      <c r="A15" s="79">
        <v>20</v>
      </c>
      <c r="B15" s="46" t="str">
        <f>L15</f>
        <v>Tereza Kratochvílová</v>
      </c>
      <c r="C15" s="81" t="s">
        <v>3</v>
      </c>
      <c r="D15" s="46" t="str">
        <f>L16</f>
        <v>Lucie Sommerová</v>
      </c>
      <c r="E15" s="82">
        <v>2</v>
      </c>
      <c r="F15" s="82" t="s">
        <v>5</v>
      </c>
      <c r="G15" s="82">
        <v>0</v>
      </c>
      <c r="H15" s="82">
        <v>22</v>
      </c>
      <c r="I15" s="82" t="s">
        <v>5</v>
      </c>
      <c r="J15" s="82">
        <v>1</v>
      </c>
      <c r="K15" s="54"/>
      <c r="L15" s="77" t="s">
        <v>94</v>
      </c>
      <c r="M15" s="82">
        <f>SUM(H15,J17,H18)</f>
        <v>66</v>
      </c>
      <c r="N15" s="82" t="s">
        <v>5</v>
      </c>
      <c r="O15" s="82">
        <f>SUM(J15,H17,J18)</f>
        <v>10</v>
      </c>
      <c r="P15" s="82">
        <f t="shared" ref="P15:P17" si="3">M15-O15</f>
        <v>56</v>
      </c>
      <c r="Q15" s="82">
        <f>SUM(E15,G17,E18)</f>
        <v>6</v>
      </c>
      <c r="R15" s="82">
        <f t="shared" ref="R15:R17" si="4">Q15+(P15/100)</f>
        <v>6.5600000000000005</v>
      </c>
      <c r="S15" s="82">
        <f t="shared" ref="S15:S17" si="5">RANK(R15,$R$14:$R$17,0)</f>
        <v>1</v>
      </c>
      <c r="U15" s="79"/>
      <c r="V15" s="147"/>
      <c r="W15" s="147"/>
      <c r="X15" s="147"/>
      <c r="Y15" s="150"/>
      <c r="Z15" s="155"/>
      <c r="AA15" s="156"/>
    </row>
    <row r="16" spans="1:27">
      <c r="A16" s="79">
        <v>77</v>
      </c>
      <c r="B16" s="46" t="str">
        <f>L17</f>
        <v>Pavlína Palánová</v>
      </c>
      <c r="C16" s="81" t="s">
        <v>3</v>
      </c>
      <c r="D16" s="46" t="str">
        <f>L16</f>
        <v>Lucie Sommerová</v>
      </c>
      <c r="E16" s="82">
        <v>1</v>
      </c>
      <c r="F16" s="82" t="s">
        <v>5</v>
      </c>
      <c r="G16" s="82">
        <v>1</v>
      </c>
      <c r="H16" s="82">
        <v>16</v>
      </c>
      <c r="I16" s="82" t="s">
        <v>5</v>
      </c>
      <c r="J16" s="82">
        <v>20</v>
      </c>
      <c r="K16" s="54"/>
      <c r="L16" s="65" t="s">
        <v>95</v>
      </c>
      <c r="M16" s="82">
        <f>SUM(J15,J16,H19)</f>
        <v>43</v>
      </c>
      <c r="N16" s="82" t="s">
        <v>5</v>
      </c>
      <c r="O16" s="82">
        <f>SUM(H15,H16,J19)</f>
        <v>51</v>
      </c>
      <c r="P16" s="82">
        <f t="shared" si="3"/>
        <v>-8</v>
      </c>
      <c r="Q16" s="82">
        <f>SUM(G15,G16,E19)</f>
        <v>3</v>
      </c>
      <c r="R16" s="82">
        <f t="shared" si="4"/>
        <v>2.92</v>
      </c>
      <c r="S16" s="82">
        <f t="shared" si="5"/>
        <v>3</v>
      </c>
      <c r="U16" s="79"/>
      <c r="V16" s="211"/>
      <c r="W16" s="211"/>
      <c r="X16" s="147"/>
      <c r="Y16" s="150"/>
      <c r="Z16" s="155"/>
      <c r="AA16" s="156"/>
    </row>
    <row r="17" spans="1:29">
      <c r="A17" s="79">
        <v>78</v>
      </c>
      <c r="B17" s="46" t="str">
        <f>L14</f>
        <v>Sára Capoušková</v>
      </c>
      <c r="C17" s="81" t="s">
        <v>3</v>
      </c>
      <c r="D17" s="46" t="str">
        <f>L15</f>
        <v>Tereza Kratochvílová</v>
      </c>
      <c r="E17" s="82">
        <v>0</v>
      </c>
      <c r="F17" s="82" t="s">
        <v>5</v>
      </c>
      <c r="G17" s="82">
        <v>2</v>
      </c>
      <c r="H17" s="82">
        <v>4</v>
      </c>
      <c r="I17" s="82" t="s">
        <v>5</v>
      </c>
      <c r="J17" s="82">
        <v>22</v>
      </c>
      <c r="K17" s="54"/>
      <c r="L17" s="61" t="s">
        <v>96</v>
      </c>
      <c r="M17" s="82">
        <f>SUM(J14,H16,J18)</f>
        <v>43</v>
      </c>
      <c r="N17" s="82" t="s">
        <v>5</v>
      </c>
      <c r="O17" s="82">
        <f>SUM(H14,J16,H18)</f>
        <v>44</v>
      </c>
      <c r="P17" s="82">
        <f t="shared" si="3"/>
        <v>-1</v>
      </c>
      <c r="Q17" s="82">
        <f>SUM(G14,E16,G18)</f>
        <v>3</v>
      </c>
      <c r="R17" s="82">
        <f t="shared" si="4"/>
        <v>2.99</v>
      </c>
      <c r="S17" s="82">
        <f t="shared" si="5"/>
        <v>2</v>
      </c>
      <c r="U17" s="79"/>
      <c r="V17" s="147"/>
      <c r="W17" s="149"/>
      <c r="X17" s="147"/>
      <c r="Y17" s="150"/>
      <c r="Z17" s="155"/>
      <c r="AA17" s="156"/>
    </row>
    <row r="18" spans="1:29">
      <c r="A18" s="79">
        <v>135</v>
      </c>
      <c r="B18" s="46" t="str">
        <f>L15</f>
        <v>Tereza Kratochvílová</v>
      </c>
      <c r="C18" s="81" t="s">
        <v>3</v>
      </c>
      <c r="D18" s="46" t="str">
        <f>L17</f>
        <v>Pavlína Palánová</v>
      </c>
      <c r="E18" s="84">
        <v>2</v>
      </c>
      <c r="F18" s="82" t="s">
        <v>5</v>
      </c>
      <c r="G18" s="82">
        <v>0</v>
      </c>
      <c r="H18" s="82">
        <v>22</v>
      </c>
      <c r="I18" s="82" t="s">
        <v>5</v>
      </c>
      <c r="J18" s="82">
        <v>5</v>
      </c>
      <c r="K18" s="54"/>
      <c r="L18" s="55"/>
      <c r="M18" s="35">
        <f>SUM(M14:M17)</f>
        <v>171</v>
      </c>
      <c r="N18" s="36">
        <f>M18-O18</f>
        <v>0</v>
      </c>
      <c r="O18" s="35">
        <f>SUM(O14:O17)</f>
        <v>171</v>
      </c>
      <c r="P18" s="83"/>
      <c r="Q18" s="83"/>
      <c r="R18" s="83"/>
      <c r="S18" s="83"/>
      <c r="U18" s="79"/>
      <c r="V18" s="147"/>
      <c r="W18" s="150"/>
      <c r="X18" s="147"/>
      <c r="Y18" s="150"/>
      <c r="Z18" s="155"/>
      <c r="AA18" s="156"/>
    </row>
    <row r="19" spans="1:29">
      <c r="A19" s="79">
        <v>136</v>
      </c>
      <c r="B19" s="46" t="str">
        <f>L16</f>
        <v>Lucie Sommerová</v>
      </c>
      <c r="C19" s="81" t="s">
        <v>3</v>
      </c>
      <c r="D19" s="46" t="str">
        <f>L14</f>
        <v>Sára Capoušková</v>
      </c>
      <c r="E19" s="82">
        <v>2</v>
      </c>
      <c r="F19" s="82" t="s">
        <v>5</v>
      </c>
      <c r="G19" s="82">
        <v>0</v>
      </c>
      <c r="H19" s="82">
        <v>22</v>
      </c>
      <c r="I19" s="82" t="s">
        <v>5</v>
      </c>
      <c r="J19" s="82">
        <v>13</v>
      </c>
      <c r="K19" s="54"/>
      <c r="L19" s="55"/>
      <c r="M19" s="83"/>
      <c r="N19" s="83"/>
      <c r="O19" s="83"/>
      <c r="P19" s="83"/>
      <c r="Q19" s="83"/>
      <c r="R19" s="83"/>
      <c r="S19" s="83"/>
      <c r="U19" s="79"/>
      <c r="V19" s="148"/>
      <c r="W19" s="167" t="s">
        <v>17</v>
      </c>
      <c r="X19" s="208" t="str">
        <f>L17</f>
        <v>Pavlína Palánová</v>
      </c>
      <c r="Y19" s="209"/>
      <c r="Z19" s="155"/>
      <c r="AA19" s="156"/>
    </row>
    <row r="20" spans="1:29">
      <c r="B20" s="46"/>
      <c r="C20" s="81"/>
      <c r="D20" s="46"/>
      <c r="E20" s="82"/>
      <c r="F20" s="82"/>
      <c r="G20" s="82"/>
      <c r="H20" s="82"/>
      <c r="I20" s="82"/>
      <c r="J20" s="82"/>
      <c r="K20" s="54"/>
      <c r="L20" s="55"/>
      <c r="M20" s="83"/>
      <c r="N20" s="83"/>
      <c r="O20" s="83"/>
      <c r="P20" s="83"/>
      <c r="Q20" s="83"/>
      <c r="R20" s="83"/>
      <c r="S20" s="83"/>
      <c r="U20" s="79"/>
      <c r="V20" s="148"/>
      <c r="W20" s="167"/>
      <c r="X20" s="148"/>
      <c r="Y20" s="152"/>
      <c r="Z20" s="155"/>
      <c r="AA20" s="156"/>
    </row>
    <row r="21" spans="1:29">
      <c r="A21" s="86"/>
      <c r="B21" s="103"/>
      <c r="C21" s="86"/>
      <c r="D21" s="103"/>
      <c r="E21" s="47"/>
      <c r="F21" s="47"/>
      <c r="G21" s="47"/>
      <c r="H21" s="47"/>
      <c r="I21" s="47"/>
      <c r="J21" s="47"/>
      <c r="K21" s="111"/>
      <c r="L21" s="100"/>
      <c r="M21" s="47"/>
      <c r="N21" s="47"/>
      <c r="O21" s="47"/>
      <c r="P21" s="47"/>
      <c r="Q21" s="47"/>
      <c r="R21" s="47"/>
      <c r="S21" s="47"/>
      <c r="T21" s="103"/>
      <c r="U21" s="79"/>
      <c r="V21" s="148"/>
      <c r="W21" s="167"/>
      <c r="X21" s="147"/>
      <c r="Y21" s="151"/>
      <c r="Z21" s="155"/>
      <c r="AA21" s="156"/>
    </row>
    <row r="22" spans="1:29">
      <c r="A22" s="86"/>
      <c r="B22" s="103"/>
      <c r="C22" s="86"/>
      <c r="D22" s="103"/>
      <c r="E22" s="47"/>
      <c r="F22" s="47"/>
      <c r="G22" s="47"/>
      <c r="H22" s="47"/>
      <c r="I22" s="47"/>
      <c r="J22" s="47"/>
      <c r="K22" s="111"/>
      <c r="L22" s="95"/>
      <c r="M22" s="233"/>
      <c r="N22" s="233"/>
      <c r="O22" s="233"/>
      <c r="P22" s="47"/>
      <c r="Q22" s="47"/>
      <c r="R22" s="47"/>
      <c r="S22" s="47"/>
      <c r="T22" s="103"/>
      <c r="U22" s="47"/>
      <c r="V22" s="211"/>
      <c r="W22" s="212"/>
      <c r="X22" s="147"/>
      <c r="Y22" s="147"/>
      <c r="Z22" s="155"/>
      <c r="AA22" s="156"/>
    </row>
    <row r="23" spans="1:29">
      <c r="A23" s="86"/>
      <c r="B23" s="103"/>
      <c r="C23" s="86"/>
      <c r="D23" s="103"/>
      <c r="E23" s="47"/>
      <c r="F23" s="47"/>
      <c r="G23" s="47"/>
      <c r="H23" s="47"/>
      <c r="I23" s="47"/>
      <c r="J23" s="47"/>
      <c r="K23" s="111"/>
      <c r="L23" s="47"/>
      <c r="M23" s="233"/>
      <c r="N23" s="233"/>
      <c r="O23" s="233"/>
      <c r="P23" s="97"/>
      <c r="Q23" s="47"/>
      <c r="R23" s="47"/>
      <c r="S23" s="47"/>
      <c r="T23" s="103"/>
      <c r="U23" s="79"/>
      <c r="V23" s="164"/>
      <c r="W23" s="164"/>
      <c r="Z23" s="157"/>
      <c r="AA23" s="158"/>
    </row>
    <row r="24" spans="1:29">
      <c r="A24" s="86"/>
      <c r="B24" s="103"/>
      <c r="C24" s="86"/>
      <c r="D24" s="103"/>
      <c r="E24" s="47"/>
      <c r="F24" s="47"/>
      <c r="G24" s="47"/>
      <c r="H24" s="47"/>
      <c r="I24" s="47"/>
      <c r="J24" s="47"/>
      <c r="K24" s="111"/>
      <c r="L24" s="115"/>
      <c r="M24" s="47"/>
      <c r="N24" s="47"/>
      <c r="O24" s="47"/>
      <c r="P24" s="47"/>
      <c r="Q24" s="47"/>
      <c r="R24" s="47"/>
      <c r="S24" s="47"/>
      <c r="T24" s="103"/>
      <c r="U24" s="79"/>
      <c r="V24" s="164"/>
      <c r="W24" s="164"/>
      <c r="Z24" s="157"/>
      <c r="AA24" s="158"/>
    </row>
    <row r="25" spans="1:29">
      <c r="A25" s="86"/>
      <c r="B25" s="103"/>
      <c r="C25" s="86"/>
      <c r="D25" s="103"/>
      <c r="E25" s="47"/>
      <c r="F25" s="47"/>
      <c r="G25" s="47"/>
      <c r="H25" s="47"/>
      <c r="I25" s="47"/>
      <c r="J25" s="47"/>
      <c r="K25" s="111"/>
      <c r="L25" s="116"/>
      <c r="M25" s="47"/>
      <c r="N25" s="47"/>
      <c r="O25" s="47"/>
      <c r="P25" s="47"/>
      <c r="Q25" s="47"/>
      <c r="R25" s="47"/>
      <c r="S25" s="47"/>
      <c r="T25" s="103"/>
      <c r="U25" s="79"/>
      <c r="V25" s="164"/>
      <c r="W25" s="164"/>
      <c r="Y25" s="190" t="str">
        <f>X31</f>
        <v>Tereza Dušková</v>
      </c>
      <c r="Z25" s="190"/>
      <c r="AA25" s="158"/>
      <c r="AB25" s="189" t="str">
        <f>Z37</f>
        <v>Tereza Kratochvílová</v>
      </c>
      <c r="AC25" s="190"/>
    </row>
    <row r="26" spans="1:29">
      <c r="A26" s="86"/>
      <c r="B26" s="103"/>
      <c r="C26" s="86"/>
      <c r="D26" s="103"/>
      <c r="E26" s="47"/>
      <c r="F26" s="47"/>
      <c r="G26" s="47"/>
      <c r="H26" s="47"/>
      <c r="I26" s="47"/>
      <c r="J26" s="47"/>
      <c r="K26" s="111"/>
      <c r="L26" s="117"/>
      <c r="M26" s="47"/>
      <c r="N26" s="47"/>
      <c r="O26" s="47"/>
      <c r="P26" s="47"/>
      <c r="Q26" s="47"/>
      <c r="R26" s="47"/>
      <c r="S26" s="47"/>
      <c r="T26" s="103"/>
      <c r="U26" s="79"/>
      <c r="V26" s="164"/>
      <c r="W26" s="164"/>
      <c r="Y26" s="184" t="s">
        <v>50</v>
      </c>
      <c r="Z26" s="184"/>
      <c r="AA26" s="158"/>
      <c r="AB26" s="183" t="s">
        <v>213</v>
      </c>
      <c r="AC26" s="184"/>
    </row>
    <row r="27" spans="1:29">
      <c r="A27" s="86"/>
      <c r="B27" s="103"/>
      <c r="C27" s="86"/>
      <c r="D27" s="103"/>
      <c r="E27" s="47"/>
      <c r="F27" s="47"/>
      <c r="G27" s="47"/>
      <c r="H27" s="47"/>
      <c r="I27" s="47"/>
      <c r="J27" s="47"/>
      <c r="K27" s="111"/>
      <c r="L27" s="117"/>
      <c r="M27" s="47"/>
      <c r="N27" s="47"/>
      <c r="O27" s="47"/>
      <c r="P27" s="47"/>
      <c r="Q27" s="47"/>
      <c r="R27" s="47"/>
      <c r="S27" s="47"/>
      <c r="T27" s="103"/>
      <c r="U27" s="79"/>
      <c r="V27" s="164"/>
      <c r="W27" s="164"/>
      <c r="Z27" s="157"/>
      <c r="AA27" s="158"/>
    </row>
    <row r="28" spans="1:29">
      <c r="A28" s="86"/>
      <c r="B28" s="103"/>
      <c r="C28" s="86"/>
      <c r="D28" s="103"/>
      <c r="E28" s="47"/>
      <c r="F28" s="47"/>
      <c r="G28" s="47"/>
      <c r="H28" s="47"/>
      <c r="I28" s="47"/>
      <c r="J28" s="47"/>
      <c r="K28" s="111"/>
      <c r="L28" s="100"/>
      <c r="M28" s="101"/>
      <c r="N28" s="102"/>
      <c r="O28" s="101"/>
      <c r="P28" s="47"/>
      <c r="Q28" s="47"/>
      <c r="R28" s="47"/>
      <c r="S28" s="47"/>
      <c r="T28" s="103"/>
      <c r="U28" s="79"/>
      <c r="V28" s="211"/>
      <c r="W28" s="211"/>
      <c r="X28" s="147"/>
      <c r="Y28" s="147"/>
      <c r="Z28" s="155"/>
      <c r="AA28" s="156"/>
    </row>
    <row r="29" spans="1:29">
      <c r="A29" s="86"/>
      <c r="B29" s="103"/>
      <c r="C29" s="86"/>
      <c r="D29" s="103"/>
      <c r="E29" s="47"/>
      <c r="F29" s="47"/>
      <c r="G29" s="47"/>
      <c r="H29" s="47"/>
      <c r="I29" s="47"/>
      <c r="J29" s="47"/>
      <c r="K29" s="111"/>
      <c r="L29" s="100"/>
      <c r="M29" s="47"/>
      <c r="N29" s="47"/>
      <c r="O29" s="47"/>
      <c r="P29" s="47"/>
      <c r="Q29" s="47"/>
      <c r="R29" s="47"/>
      <c r="S29" s="47"/>
      <c r="T29" s="103"/>
      <c r="U29" s="79"/>
      <c r="V29" s="148"/>
      <c r="W29" s="166"/>
      <c r="X29" s="147"/>
      <c r="Y29" s="147"/>
      <c r="Z29" s="155"/>
      <c r="AA29" s="156"/>
    </row>
    <row r="30" spans="1:29">
      <c r="A30" s="86"/>
      <c r="B30" s="103"/>
      <c r="C30" s="86"/>
      <c r="D30" s="103"/>
      <c r="E30" s="47"/>
      <c r="F30" s="47"/>
      <c r="G30" s="47"/>
      <c r="H30" s="47"/>
      <c r="I30" s="47"/>
      <c r="J30" s="47"/>
      <c r="K30" s="111"/>
      <c r="L30" s="100"/>
      <c r="M30" s="47"/>
      <c r="N30" s="47"/>
      <c r="O30" s="47"/>
      <c r="P30" s="47"/>
      <c r="Q30" s="47"/>
      <c r="R30" s="47"/>
      <c r="S30" s="47"/>
      <c r="T30" s="103"/>
      <c r="U30" s="79"/>
      <c r="V30" s="148"/>
      <c r="W30" s="167"/>
      <c r="X30" s="147"/>
      <c r="Y30" s="147"/>
      <c r="Z30" s="155"/>
      <c r="AA30" s="156"/>
    </row>
    <row r="31" spans="1:29">
      <c r="A31" s="86"/>
      <c r="B31" s="103"/>
      <c r="C31" s="86"/>
      <c r="D31" s="103"/>
      <c r="E31" s="47"/>
      <c r="F31" s="47"/>
      <c r="G31" s="47"/>
      <c r="H31" s="47"/>
      <c r="I31" s="47"/>
      <c r="J31" s="47"/>
      <c r="K31" s="111"/>
      <c r="L31" s="100"/>
      <c r="M31" s="47"/>
      <c r="N31" s="47"/>
      <c r="O31" s="47"/>
      <c r="P31" s="47"/>
      <c r="Q31" s="47"/>
      <c r="R31" s="47"/>
      <c r="S31" s="47"/>
      <c r="T31" s="103"/>
      <c r="U31" s="79"/>
      <c r="V31" s="148"/>
      <c r="W31" s="167" t="s">
        <v>18</v>
      </c>
      <c r="X31" s="214" t="str">
        <f>L5</f>
        <v>Tereza Dušková</v>
      </c>
      <c r="Y31" s="211"/>
      <c r="Z31" s="155"/>
      <c r="AA31" s="156"/>
    </row>
    <row r="32" spans="1:29">
      <c r="A32" s="86"/>
      <c r="B32" s="103"/>
      <c r="C32" s="86"/>
      <c r="D32" s="103"/>
      <c r="E32" s="47"/>
      <c r="F32" s="47"/>
      <c r="G32" s="47"/>
      <c r="H32" s="47"/>
      <c r="I32" s="47"/>
      <c r="J32" s="47"/>
      <c r="K32" s="111"/>
      <c r="L32" s="95"/>
      <c r="M32" s="233"/>
      <c r="N32" s="233"/>
      <c r="O32" s="233"/>
      <c r="P32" s="47"/>
      <c r="Q32" s="47"/>
      <c r="R32" s="47"/>
      <c r="S32" s="47"/>
      <c r="T32" s="103"/>
      <c r="U32" s="79"/>
      <c r="V32" s="148"/>
      <c r="W32" s="167"/>
      <c r="X32" s="148"/>
      <c r="Y32" s="149"/>
      <c r="Z32" s="155"/>
      <c r="AA32" s="156"/>
    </row>
    <row r="33" spans="1:27">
      <c r="A33" s="86"/>
      <c r="B33" s="103"/>
      <c r="C33" s="86"/>
      <c r="D33" s="103"/>
      <c r="E33" s="47"/>
      <c r="F33" s="47"/>
      <c r="G33" s="47"/>
      <c r="H33" s="47"/>
      <c r="I33" s="47"/>
      <c r="J33" s="47"/>
      <c r="K33" s="111"/>
      <c r="L33" s="47"/>
      <c r="M33" s="233"/>
      <c r="N33" s="233"/>
      <c r="O33" s="233"/>
      <c r="P33" s="97"/>
      <c r="Q33" s="47"/>
      <c r="R33" s="47"/>
      <c r="S33" s="47"/>
      <c r="T33" s="103"/>
      <c r="U33" s="79"/>
      <c r="V33" s="147"/>
      <c r="W33" s="150"/>
      <c r="X33" s="147"/>
      <c r="Y33" s="150"/>
      <c r="Z33" s="155"/>
      <c r="AA33" s="156"/>
    </row>
    <row r="34" spans="1:27">
      <c r="A34" s="86"/>
      <c r="B34" s="103"/>
      <c r="C34" s="86"/>
      <c r="D34" s="103"/>
      <c r="E34" s="47"/>
      <c r="F34" s="47"/>
      <c r="G34" s="47"/>
      <c r="H34" s="47"/>
      <c r="I34" s="47"/>
      <c r="J34" s="47"/>
      <c r="K34" s="111"/>
      <c r="L34" s="115"/>
      <c r="M34" s="47"/>
      <c r="N34" s="47"/>
      <c r="O34" s="47"/>
      <c r="P34" s="47"/>
      <c r="Q34" s="47"/>
      <c r="R34" s="47"/>
      <c r="S34" s="47"/>
      <c r="T34" s="103"/>
      <c r="U34" s="79"/>
      <c r="V34" s="211"/>
      <c r="W34" s="212"/>
      <c r="X34" s="147"/>
      <c r="Y34" s="150"/>
      <c r="Z34" s="155"/>
      <c r="AA34" s="156"/>
    </row>
    <row r="35" spans="1:27">
      <c r="A35" s="86"/>
      <c r="B35" s="103"/>
      <c r="C35" s="86"/>
      <c r="D35" s="103"/>
      <c r="E35" s="47"/>
      <c r="F35" s="47"/>
      <c r="G35" s="47"/>
      <c r="H35" s="47"/>
      <c r="I35" s="47"/>
      <c r="J35" s="47"/>
      <c r="K35" s="111"/>
      <c r="L35" s="117"/>
      <c r="M35" s="47"/>
      <c r="N35" s="47"/>
      <c r="O35" s="47"/>
      <c r="P35" s="47"/>
      <c r="Q35" s="47"/>
      <c r="R35" s="47"/>
      <c r="S35" s="47"/>
      <c r="T35" s="103"/>
      <c r="U35" s="79"/>
      <c r="V35" s="147"/>
      <c r="W35" s="152"/>
      <c r="X35" s="151"/>
      <c r="Y35" s="150"/>
      <c r="Z35" s="155"/>
      <c r="AA35" s="156"/>
    </row>
    <row r="36" spans="1:27">
      <c r="A36" s="86"/>
      <c r="B36" s="103"/>
      <c r="C36" s="86"/>
      <c r="D36" s="103"/>
      <c r="E36" s="47"/>
      <c r="F36" s="47"/>
      <c r="G36" s="47"/>
      <c r="H36" s="47"/>
      <c r="I36" s="47"/>
      <c r="J36" s="47"/>
      <c r="K36" s="111"/>
      <c r="L36" s="118"/>
      <c r="M36" s="47"/>
      <c r="N36" s="47"/>
      <c r="O36" s="47"/>
      <c r="P36" s="47"/>
      <c r="Q36" s="47"/>
      <c r="R36" s="47"/>
      <c r="S36" s="47"/>
      <c r="T36" s="103"/>
      <c r="U36" s="79"/>
      <c r="V36" s="147"/>
      <c r="W36" s="151"/>
      <c r="X36" s="151"/>
      <c r="Y36" s="150"/>
      <c r="Z36" s="155"/>
      <c r="AA36" s="156"/>
    </row>
    <row r="37" spans="1:27">
      <c r="A37" s="86"/>
      <c r="B37" s="103"/>
      <c r="C37" s="86"/>
      <c r="D37" s="103"/>
      <c r="E37" s="47"/>
      <c r="F37" s="47"/>
      <c r="G37" s="47"/>
      <c r="H37" s="47"/>
      <c r="I37" s="47"/>
      <c r="J37" s="47"/>
      <c r="K37" s="111"/>
      <c r="L37" s="119"/>
      <c r="M37" s="47"/>
      <c r="N37" s="47"/>
      <c r="O37" s="47"/>
      <c r="P37" s="47"/>
      <c r="Q37" s="47"/>
      <c r="R37" s="47"/>
      <c r="S37" s="47"/>
      <c r="T37" s="103"/>
      <c r="U37" s="206"/>
      <c r="V37" s="206"/>
      <c r="W37" s="215"/>
      <c r="X37" s="215"/>
      <c r="Y37" s="150"/>
      <c r="Z37" s="200" t="str">
        <f>X43</f>
        <v>Tereza Kratochvílová</v>
      </c>
      <c r="AA37" s="202"/>
    </row>
    <row r="38" spans="1:27">
      <c r="A38" s="86"/>
      <c r="B38" s="103"/>
      <c r="C38" s="86"/>
      <c r="D38" s="103"/>
      <c r="E38" s="47"/>
      <c r="F38" s="47"/>
      <c r="G38" s="47"/>
      <c r="H38" s="47"/>
      <c r="I38" s="47"/>
      <c r="J38" s="47"/>
      <c r="K38" s="111"/>
      <c r="L38" s="100"/>
      <c r="M38" s="101"/>
      <c r="N38" s="102"/>
      <c r="O38" s="101"/>
      <c r="P38" s="47"/>
      <c r="Q38" s="47"/>
      <c r="R38" s="47"/>
      <c r="S38" s="47"/>
      <c r="T38" s="103"/>
      <c r="U38" s="222"/>
      <c r="V38" s="222"/>
      <c r="W38" s="210"/>
      <c r="X38" s="210"/>
      <c r="Y38" s="150"/>
      <c r="Z38" s="192"/>
      <c r="AA38" s="207"/>
    </row>
    <row r="39" spans="1:27">
      <c r="A39" s="86"/>
      <c r="B39" s="103"/>
      <c r="C39" s="86"/>
      <c r="D39" s="103"/>
      <c r="E39" s="47"/>
      <c r="F39" s="47"/>
      <c r="G39" s="47"/>
      <c r="H39" s="47"/>
      <c r="I39" s="47"/>
      <c r="J39" s="47"/>
      <c r="K39" s="111"/>
      <c r="L39" s="100"/>
      <c r="M39" s="47"/>
      <c r="N39" s="47"/>
      <c r="O39" s="47"/>
      <c r="P39" s="47"/>
      <c r="Q39" s="47"/>
      <c r="R39" s="47"/>
      <c r="S39" s="47"/>
      <c r="T39" s="103"/>
      <c r="U39" s="79"/>
      <c r="V39" s="147"/>
      <c r="W39" s="147"/>
      <c r="X39" s="147"/>
      <c r="Y39" s="150"/>
      <c r="Z39" s="153"/>
      <c r="AA39" s="153"/>
    </row>
    <row r="40" spans="1:27"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U40" s="79"/>
      <c r="V40" s="211"/>
      <c r="W40" s="211"/>
      <c r="X40" s="147"/>
      <c r="Y40" s="150"/>
      <c r="Z40" s="153"/>
      <c r="AA40" s="153"/>
    </row>
    <row r="41" spans="1:27"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U41" s="79"/>
      <c r="V41" s="147"/>
      <c r="W41" s="149"/>
      <c r="X41" s="147"/>
      <c r="Y41" s="150"/>
      <c r="Z41" s="153"/>
      <c r="AA41" s="153"/>
    </row>
    <row r="42" spans="1:27"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U42" s="79"/>
      <c r="V42" s="147"/>
      <c r="W42" s="150"/>
      <c r="X42" s="147"/>
      <c r="Y42" s="150"/>
      <c r="Z42" s="153"/>
      <c r="AA42" s="153"/>
    </row>
    <row r="43" spans="1:27"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U43" s="79"/>
      <c r="V43" s="147"/>
      <c r="W43" s="167" t="s">
        <v>19</v>
      </c>
      <c r="X43" s="208" t="str">
        <f>L15</f>
        <v>Tereza Kratochvílová</v>
      </c>
      <c r="Y43" s="209"/>
      <c r="Z43" s="153"/>
      <c r="AA43" s="153"/>
    </row>
    <row r="44" spans="1:27"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U44" s="79"/>
      <c r="V44" s="147"/>
      <c r="W44" s="150"/>
      <c r="X44" s="148"/>
      <c r="Y44" s="152"/>
      <c r="Z44" s="153"/>
      <c r="AA44" s="153"/>
    </row>
    <row r="45" spans="1:27"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U45" s="79"/>
      <c r="V45" s="147"/>
      <c r="W45" s="150"/>
      <c r="X45" s="147"/>
      <c r="Y45" s="151"/>
      <c r="Z45" s="153"/>
      <c r="AA45" s="153"/>
    </row>
    <row r="46" spans="1:27"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U46" s="79"/>
      <c r="V46" s="211"/>
      <c r="W46" s="212"/>
      <c r="X46" s="147"/>
      <c r="Y46" s="147"/>
      <c r="Z46" s="153"/>
      <c r="AA46" s="153"/>
    </row>
    <row r="47" spans="1:27"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U47" s="79"/>
    </row>
    <row r="48" spans="1:27"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U48" s="79"/>
    </row>
    <row r="49" spans="5:27"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U49" s="79"/>
    </row>
    <row r="50" spans="5:27">
      <c r="U50" s="79"/>
    </row>
    <row r="51" spans="5:27">
      <c r="U51" s="79"/>
      <c r="Y51" s="182" t="s">
        <v>97</v>
      </c>
      <c r="Z51" s="182"/>
      <c r="AA51" s="182"/>
    </row>
    <row r="52" spans="5:27">
      <c r="U52" s="79"/>
    </row>
    <row r="53" spans="5:27">
      <c r="U53" s="79"/>
      <c r="V53" s="211"/>
      <c r="W53" s="211"/>
      <c r="X53" s="147"/>
      <c r="Y53" s="147"/>
      <c r="Z53" s="153"/>
      <c r="AA53" s="153"/>
    </row>
    <row r="54" spans="5:27">
      <c r="U54" s="79"/>
      <c r="V54" s="147"/>
      <c r="W54" s="149"/>
      <c r="X54" s="147"/>
      <c r="Y54" s="147"/>
      <c r="Z54" s="153"/>
      <c r="AA54" s="153"/>
    </row>
    <row r="55" spans="5:27">
      <c r="U55" s="79"/>
      <c r="V55" s="147"/>
      <c r="W55" s="150"/>
      <c r="X55" s="147"/>
      <c r="Y55" s="147"/>
      <c r="Z55" s="153"/>
      <c r="AA55" s="153"/>
    </row>
    <row r="56" spans="5:27">
      <c r="U56" s="79"/>
      <c r="V56" s="147"/>
      <c r="W56" s="167" t="s">
        <v>20</v>
      </c>
      <c r="X56" s="214" t="str">
        <f>L7</f>
        <v>Veronika Vlčková</v>
      </c>
      <c r="Y56" s="211"/>
      <c r="Z56" s="153"/>
      <c r="AA56" s="153"/>
    </row>
    <row r="57" spans="5:27">
      <c r="U57" s="79"/>
      <c r="V57" s="147"/>
      <c r="W57" s="150"/>
      <c r="X57" s="148"/>
      <c r="Y57" s="149"/>
      <c r="Z57" s="153"/>
      <c r="AA57" s="153"/>
    </row>
    <row r="58" spans="5:27">
      <c r="U58" s="79"/>
      <c r="V58" s="147"/>
      <c r="W58" s="150"/>
      <c r="X58" s="147"/>
      <c r="Y58" s="150"/>
      <c r="Z58" s="153"/>
      <c r="AA58" s="153"/>
    </row>
    <row r="59" spans="5:27">
      <c r="U59" s="79"/>
      <c r="V59" s="211"/>
      <c r="W59" s="212"/>
      <c r="X59" s="147"/>
      <c r="Y59" s="150"/>
      <c r="Z59" s="153"/>
      <c r="AA59" s="153"/>
    </row>
    <row r="60" spans="5:27">
      <c r="U60" s="79"/>
      <c r="V60" s="147"/>
      <c r="W60" s="152"/>
      <c r="X60" s="151"/>
      <c r="Y60" s="150"/>
      <c r="Z60" s="153"/>
      <c r="AA60" s="153"/>
    </row>
    <row r="61" spans="5:27">
      <c r="U61" s="79"/>
      <c r="V61" s="147"/>
      <c r="W61" s="151"/>
      <c r="X61" s="151"/>
      <c r="Y61" s="150"/>
      <c r="Z61" s="153"/>
      <c r="AA61" s="153"/>
    </row>
    <row r="62" spans="5:27">
      <c r="U62" s="79"/>
      <c r="V62" s="147"/>
      <c r="W62" s="215"/>
      <c r="X62" s="215"/>
      <c r="Y62" s="150"/>
      <c r="Z62" s="200" t="str">
        <f>X56</f>
        <v>Veronika Vlčková</v>
      </c>
      <c r="AA62" s="201"/>
    </row>
    <row r="63" spans="5:27">
      <c r="U63" s="79"/>
      <c r="V63" s="147"/>
      <c r="W63" s="210"/>
      <c r="X63" s="210"/>
      <c r="Y63" s="150"/>
      <c r="Z63" s="192"/>
      <c r="AA63" s="193"/>
    </row>
    <row r="64" spans="5:27">
      <c r="U64" s="79"/>
      <c r="V64" s="147"/>
      <c r="W64" s="147"/>
      <c r="X64" s="147"/>
      <c r="Y64" s="150"/>
      <c r="Z64" s="155"/>
      <c r="AA64" s="156"/>
    </row>
    <row r="65" spans="21:29">
      <c r="U65" s="79"/>
      <c r="V65" s="211"/>
      <c r="W65" s="211"/>
      <c r="X65" s="147"/>
      <c r="Y65" s="150"/>
      <c r="Z65" s="155"/>
      <c r="AA65" s="156"/>
    </row>
    <row r="66" spans="21:29">
      <c r="U66" s="79"/>
      <c r="V66" s="147"/>
      <c r="W66" s="149"/>
      <c r="X66" s="147"/>
      <c r="Y66" s="150"/>
      <c r="Z66" s="155"/>
      <c r="AA66" s="156"/>
    </row>
    <row r="67" spans="21:29">
      <c r="U67" s="79"/>
      <c r="V67" s="147"/>
      <c r="W67" s="150"/>
      <c r="X67" s="147"/>
      <c r="Y67" s="150"/>
      <c r="Z67" s="155"/>
      <c r="AA67" s="156"/>
    </row>
    <row r="68" spans="21:29">
      <c r="U68" s="79"/>
      <c r="V68" s="147"/>
      <c r="W68" s="167" t="s">
        <v>21</v>
      </c>
      <c r="X68" s="208" t="str">
        <f>L14</f>
        <v>Sára Capoušková</v>
      </c>
      <c r="Y68" s="209"/>
      <c r="Z68" s="155"/>
      <c r="AA68" s="156"/>
    </row>
    <row r="69" spans="21:29">
      <c r="U69" s="79"/>
      <c r="V69" s="147"/>
      <c r="W69" s="150"/>
      <c r="X69" s="148"/>
      <c r="Y69" s="152"/>
      <c r="Z69" s="155"/>
      <c r="AA69" s="156"/>
    </row>
    <row r="70" spans="21:29">
      <c r="U70" s="79"/>
      <c r="V70" s="147"/>
      <c r="W70" s="150"/>
      <c r="X70" s="147"/>
      <c r="Y70" s="151"/>
      <c r="Z70" s="155"/>
      <c r="AA70" s="156"/>
    </row>
    <row r="71" spans="21:29">
      <c r="U71" s="79"/>
      <c r="V71" s="211"/>
      <c r="W71" s="212"/>
      <c r="X71" s="147"/>
      <c r="Y71" s="147"/>
      <c r="Z71" s="155"/>
      <c r="AA71" s="156"/>
    </row>
    <row r="72" spans="21:29">
      <c r="U72" s="79"/>
      <c r="Z72" s="157"/>
      <c r="AA72" s="158"/>
    </row>
    <row r="73" spans="21:29">
      <c r="U73" s="79"/>
      <c r="Z73" s="157"/>
      <c r="AA73" s="158"/>
    </row>
    <row r="74" spans="21:29">
      <c r="U74" s="79"/>
      <c r="Y74" s="190" t="str">
        <f>X68</f>
        <v>Sára Capoušková</v>
      </c>
      <c r="Z74" s="190"/>
      <c r="AA74" s="158"/>
      <c r="AB74" s="189" t="str">
        <f>Z86</f>
        <v>Lucie Sommerová</v>
      </c>
      <c r="AC74" s="190"/>
    </row>
    <row r="75" spans="21:29">
      <c r="U75" s="79"/>
      <c r="Y75" s="184" t="s">
        <v>98</v>
      </c>
      <c r="Z75" s="184"/>
      <c r="AA75" s="158"/>
      <c r="AB75" s="183" t="s">
        <v>51</v>
      </c>
      <c r="AC75" s="184"/>
    </row>
    <row r="76" spans="21:29">
      <c r="U76" s="79"/>
      <c r="Z76" s="157"/>
      <c r="AA76" s="158"/>
    </row>
    <row r="77" spans="21:29">
      <c r="U77" s="79"/>
      <c r="V77" s="211"/>
      <c r="W77" s="211"/>
      <c r="X77" s="147"/>
      <c r="Y77" s="147"/>
      <c r="Z77" s="155"/>
      <c r="AA77" s="156"/>
    </row>
    <row r="78" spans="21:29">
      <c r="U78" s="79"/>
      <c r="V78" s="147"/>
      <c r="W78" s="149"/>
      <c r="X78" s="147"/>
      <c r="Y78" s="147"/>
      <c r="Z78" s="155"/>
      <c r="AA78" s="156"/>
    </row>
    <row r="79" spans="21:29">
      <c r="U79" s="79"/>
      <c r="V79" s="147"/>
      <c r="W79" s="150"/>
      <c r="X79" s="147"/>
      <c r="Y79" s="147"/>
      <c r="Z79" s="155"/>
      <c r="AA79" s="156"/>
    </row>
    <row r="80" spans="21:29">
      <c r="U80" s="79"/>
      <c r="V80" s="147"/>
      <c r="W80" s="167" t="s">
        <v>22</v>
      </c>
      <c r="X80" s="214" t="str">
        <f>L8</f>
        <v>Petra Kropáčová</v>
      </c>
      <c r="Y80" s="211"/>
      <c r="Z80" s="155"/>
      <c r="AA80" s="156"/>
    </row>
    <row r="81" spans="21:27">
      <c r="U81" s="79"/>
      <c r="V81" s="147"/>
      <c r="W81" s="150"/>
      <c r="X81" s="148"/>
      <c r="Y81" s="149"/>
      <c r="Z81" s="155"/>
      <c r="AA81" s="156"/>
    </row>
    <row r="82" spans="21:27">
      <c r="U82" s="79"/>
      <c r="V82" s="147"/>
      <c r="W82" s="150"/>
      <c r="X82" s="147"/>
      <c r="Y82" s="150"/>
      <c r="Z82" s="155"/>
      <c r="AA82" s="156"/>
    </row>
    <row r="83" spans="21:27">
      <c r="U83" s="79"/>
      <c r="V83" s="211"/>
      <c r="W83" s="212"/>
      <c r="X83" s="147"/>
      <c r="Y83" s="150"/>
      <c r="Z83" s="155"/>
      <c r="AA83" s="156"/>
    </row>
    <row r="84" spans="21:27">
      <c r="U84" s="79"/>
      <c r="V84" s="147"/>
      <c r="W84" s="152"/>
      <c r="X84" s="151"/>
      <c r="Y84" s="150"/>
      <c r="Z84" s="155"/>
      <c r="AA84" s="156"/>
    </row>
    <row r="85" spans="21:27">
      <c r="U85" s="79"/>
      <c r="V85" s="147"/>
      <c r="W85" s="151"/>
      <c r="X85" s="151"/>
      <c r="Y85" s="150"/>
      <c r="Z85" s="155"/>
      <c r="AA85" s="156"/>
    </row>
    <row r="86" spans="21:27">
      <c r="U86" s="206"/>
      <c r="V86" s="206"/>
      <c r="W86" s="215"/>
      <c r="X86" s="215"/>
      <c r="Y86" s="150"/>
      <c r="Z86" s="200" t="str">
        <f>X92</f>
        <v>Lucie Sommerová</v>
      </c>
      <c r="AA86" s="202"/>
    </row>
    <row r="87" spans="21:27">
      <c r="U87" s="222"/>
      <c r="V87" s="222"/>
      <c r="W87" s="210"/>
      <c r="X87" s="210"/>
      <c r="Y87" s="150"/>
      <c r="Z87" s="192"/>
      <c r="AA87" s="207"/>
    </row>
    <row r="88" spans="21:27">
      <c r="U88" s="79"/>
      <c r="V88" s="147"/>
      <c r="W88" s="147"/>
      <c r="X88" s="147"/>
      <c r="Y88" s="150"/>
      <c r="Z88" s="153"/>
      <c r="AA88" s="153"/>
    </row>
    <row r="89" spans="21:27">
      <c r="U89" s="79"/>
      <c r="V89" s="211"/>
      <c r="W89" s="211"/>
      <c r="X89" s="147"/>
      <c r="Y89" s="150"/>
      <c r="Z89" s="153"/>
      <c r="AA89" s="153"/>
    </row>
    <row r="90" spans="21:27">
      <c r="U90" s="79"/>
      <c r="V90" s="147"/>
      <c r="W90" s="149"/>
      <c r="X90" s="147"/>
      <c r="Y90" s="150"/>
      <c r="Z90" s="153"/>
      <c r="AA90" s="153"/>
    </row>
    <row r="91" spans="21:27">
      <c r="U91" s="79"/>
      <c r="V91" s="147"/>
      <c r="W91" s="150"/>
      <c r="X91" s="147"/>
      <c r="Y91" s="150"/>
      <c r="Z91" s="153"/>
      <c r="AA91" s="153"/>
    </row>
    <row r="92" spans="21:27">
      <c r="U92" s="79"/>
      <c r="V92" s="147"/>
      <c r="W92" s="167" t="s">
        <v>23</v>
      </c>
      <c r="X92" s="208" t="str">
        <f>L16</f>
        <v>Lucie Sommerová</v>
      </c>
      <c r="Y92" s="209"/>
      <c r="Z92" s="153"/>
      <c r="AA92" s="153"/>
    </row>
    <row r="93" spans="21:27">
      <c r="U93" s="79"/>
      <c r="V93" s="147"/>
      <c r="W93" s="150"/>
      <c r="X93" s="148"/>
      <c r="Y93" s="152"/>
      <c r="Z93" s="153"/>
      <c r="AA93" s="153"/>
    </row>
    <row r="94" spans="21:27">
      <c r="U94" s="79"/>
      <c r="V94" s="147"/>
      <c r="W94" s="150"/>
      <c r="X94" s="147"/>
      <c r="Y94" s="151"/>
      <c r="Z94" s="153"/>
      <c r="AA94" s="153"/>
    </row>
    <row r="95" spans="21:27">
      <c r="U95" s="79"/>
      <c r="V95" s="211"/>
      <c r="W95" s="212"/>
      <c r="X95" s="147"/>
      <c r="Y95" s="147"/>
      <c r="Z95" s="153"/>
      <c r="AA95" s="153"/>
    </row>
  </sheetData>
  <mergeCells count="68">
    <mergeCell ref="M13:O13"/>
    <mergeCell ref="U13:V13"/>
    <mergeCell ref="W13:X13"/>
    <mergeCell ref="B1:D1"/>
    <mergeCell ref="M4:O4"/>
    <mergeCell ref="V4:W4"/>
    <mergeCell ref="X7:Y7"/>
    <mergeCell ref="V10:W10"/>
    <mergeCell ref="M12:O12"/>
    <mergeCell ref="Y2:AA2"/>
    <mergeCell ref="B3:D3"/>
    <mergeCell ref="E3:G3"/>
    <mergeCell ref="H3:J3"/>
    <mergeCell ref="M3:O3"/>
    <mergeCell ref="Y26:Z26"/>
    <mergeCell ref="AB26:AC26"/>
    <mergeCell ref="Z13:AA13"/>
    <mergeCell ref="U14:V14"/>
    <mergeCell ref="W14:X14"/>
    <mergeCell ref="Z14:AA14"/>
    <mergeCell ref="V16:W16"/>
    <mergeCell ref="X19:Y19"/>
    <mergeCell ref="M22:O22"/>
    <mergeCell ref="V22:W22"/>
    <mergeCell ref="M23:O23"/>
    <mergeCell ref="Y25:Z25"/>
    <mergeCell ref="AB25:AC25"/>
    <mergeCell ref="V28:W28"/>
    <mergeCell ref="X31:Y31"/>
    <mergeCell ref="V34:W34"/>
    <mergeCell ref="U37:V37"/>
    <mergeCell ref="W37:X37"/>
    <mergeCell ref="U38:V38"/>
    <mergeCell ref="W38:X38"/>
    <mergeCell ref="Z38:AA38"/>
    <mergeCell ref="V40:W40"/>
    <mergeCell ref="X43:Y43"/>
    <mergeCell ref="Z63:AA63"/>
    <mergeCell ref="V65:W65"/>
    <mergeCell ref="X68:Y68"/>
    <mergeCell ref="V71:W71"/>
    <mergeCell ref="Y74:Z74"/>
    <mergeCell ref="Z86:AA86"/>
    <mergeCell ref="U87:V87"/>
    <mergeCell ref="W87:X87"/>
    <mergeCell ref="Z87:AA87"/>
    <mergeCell ref="AB74:AC74"/>
    <mergeCell ref="Y75:Z75"/>
    <mergeCell ref="AB75:AC75"/>
    <mergeCell ref="V77:W77"/>
    <mergeCell ref="X80:Y80"/>
    <mergeCell ref="V83:W83"/>
    <mergeCell ref="V89:W89"/>
    <mergeCell ref="X92:Y92"/>
    <mergeCell ref="V95:W95"/>
    <mergeCell ref="M33:O33"/>
    <mergeCell ref="M32:O32"/>
    <mergeCell ref="U86:V86"/>
    <mergeCell ref="W86:X86"/>
    <mergeCell ref="W63:X63"/>
    <mergeCell ref="V46:W46"/>
    <mergeCell ref="Y51:AA51"/>
    <mergeCell ref="V53:W53"/>
    <mergeCell ref="X56:Y56"/>
    <mergeCell ref="V59:W59"/>
    <mergeCell ref="W62:X62"/>
    <mergeCell ref="Z62:AA62"/>
    <mergeCell ref="Z37:AA37"/>
  </mergeCells>
  <conditionalFormatting sqref="V4 V10 V16 V22">
    <cfRule type="expression" dxfId="203" priority="23" stopIfTrue="1">
      <formula>OR(AND(V4&lt;&gt;"Bye",V5="Bye"),W4=$G$5)</formula>
    </cfRule>
    <cfRule type="expression" dxfId="202" priority="24" stopIfTrue="1">
      <formula>W5=$G$5</formula>
    </cfRule>
  </conditionalFormatting>
  <conditionalFormatting sqref="V5 V11 V17">
    <cfRule type="expression" dxfId="201" priority="21" stopIfTrue="1">
      <formula>OR(AND(V5&lt;&gt;"Bye",V4="Bye"),W5=$G$5)</formula>
    </cfRule>
    <cfRule type="expression" dxfId="200" priority="22" stopIfTrue="1">
      <formula>W4=$G$5</formula>
    </cfRule>
  </conditionalFormatting>
  <conditionalFormatting sqref="V28 V34 V40 V46">
    <cfRule type="expression" dxfId="199" priority="19" stopIfTrue="1">
      <formula>OR(AND(V28&lt;&gt;"Bye",V29="Bye"),W28=$G$5)</formula>
    </cfRule>
    <cfRule type="expression" dxfId="198" priority="20" stopIfTrue="1">
      <formula>W29=$G$5</formula>
    </cfRule>
  </conditionalFormatting>
  <conditionalFormatting sqref="V29 V35 V41">
    <cfRule type="expression" dxfId="197" priority="17" stopIfTrue="1">
      <formula>OR(AND(V29&lt;&gt;"Bye",V28="Bye"),W29=$G$5)</formula>
    </cfRule>
    <cfRule type="expression" dxfId="196" priority="18" stopIfTrue="1">
      <formula>W28=$G$5</formula>
    </cfRule>
  </conditionalFormatting>
  <conditionalFormatting sqref="V4 V10 V16 V22">
    <cfRule type="expression" dxfId="195" priority="15" stopIfTrue="1">
      <formula>OR(AND(V4&lt;&gt;"Bye",V5="Bye"),W4=$G$5)</formula>
    </cfRule>
    <cfRule type="expression" dxfId="194" priority="16" stopIfTrue="1">
      <formula>W5=$G$5</formula>
    </cfRule>
  </conditionalFormatting>
  <conditionalFormatting sqref="V5 V11 V17">
    <cfRule type="expression" dxfId="193" priority="13" stopIfTrue="1">
      <formula>OR(AND(V5&lt;&gt;"Bye",V4="Bye"),W5=$G$5)</formula>
    </cfRule>
    <cfRule type="expression" dxfId="192" priority="14" stopIfTrue="1">
      <formula>W4=$G$5</formula>
    </cfRule>
  </conditionalFormatting>
  <conditionalFormatting sqref="V28 V34 V40 V46">
    <cfRule type="expression" dxfId="191" priority="11" stopIfTrue="1">
      <formula>OR(AND(V28&lt;&gt;"Bye",V29="Bye"),W28=$G$5)</formula>
    </cfRule>
    <cfRule type="expression" dxfId="190" priority="12" stopIfTrue="1">
      <formula>W29=$G$5</formula>
    </cfRule>
  </conditionalFormatting>
  <conditionalFormatting sqref="V29 V35 V41">
    <cfRule type="expression" dxfId="189" priority="9" stopIfTrue="1">
      <formula>OR(AND(V29&lt;&gt;"Bye",V28="Bye"),W29=$G$5)</formula>
    </cfRule>
    <cfRule type="expression" dxfId="188" priority="10" stopIfTrue="1">
      <formula>W28=$G$5</formula>
    </cfRule>
  </conditionalFormatting>
  <conditionalFormatting sqref="V53 V59 V65 V71">
    <cfRule type="expression" dxfId="187" priority="7" stopIfTrue="1">
      <formula>OR(AND(V53&lt;&gt;"Bye",V54="Bye"),W53=$G$5)</formula>
    </cfRule>
    <cfRule type="expression" dxfId="186" priority="8" stopIfTrue="1">
      <formula>W54=$G$5</formula>
    </cfRule>
  </conditionalFormatting>
  <conditionalFormatting sqref="V54 V60 V66">
    <cfRule type="expression" dxfId="185" priority="5" stopIfTrue="1">
      <formula>OR(AND(V54&lt;&gt;"Bye",V53="Bye"),W54=$G$5)</formula>
    </cfRule>
    <cfRule type="expression" dxfId="184" priority="6" stopIfTrue="1">
      <formula>W53=$G$5</formula>
    </cfRule>
  </conditionalFormatting>
  <conditionalFormatting sqref="V77 V83 V89 V95">
    <cfRule type="expression" dxfId="183" priority="3" stopIfTrue="1">
      <formula>OR(AND(V77&lt;&gt;"Bye",V78="Bye"),W77=$G$5)</formula>
    </cfRule>
    <cfRule type="expression" dxfId="182" priority="4" stopIfTrue="1">
      <formula>W78=$G$5</formula>
    </cfRule>
  </conditionalFormatting>
  <conditionalFormatting sqref="V78 V84 V90">
    <cfRule type="expression" dxfId="181" priority="1" stopIfTrue="1">
      <formula>OR(AND(V78&lt;&gt;"Bye",V77="Bye"),W78=$G$5)</formula>
    </cfRule>
    <cfRule type="expression" dxfId="180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9" scale="3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6"/>
  <sheetViews>
    <sheetView workbookViewId="0">
      <selection activeCell="P21" sqref="P21"/>
    </sheetView>
  </sheetViews>
  <sheetFormatPr defaultRowHeight="15"/>
  <cols>
    <col min="1" max="1" width="9.140625" style="28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27" ht="21">
      <c r="A1" s="80"/>
      <c r="B1" s="185" t="s">
        <v>99</v>
      </c>
      <c r="C1" s="185"/>
      <c r="D1" s="18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7">
      <c r="A2" s="79"/>
      <c r="B2" s="44"/>
      <c r="C2" s="79"/>
      <c r="D2" s="44"/>
      <c r="E2" s="83"/>
      <c r="F2" s="83"/>
      <c r="G2" s="83"/>
      <c r="H2" s="83"/>
      <c r="I2" s="83"/>
      <c r="J2" s="83"/>
      <c r="K2" s="54"/>
      <c r="L2" s="55"/>
      <c r="M2" s="83"/>
      <c r="N2" s="83"/>
      <c r="O2" s="83"/>
      <c r="P2" s="83"/>
      <c r="Q2" s="83"/>
      <c r="R2" s="83"/>
      <c r="S2" s="83"/>
    </row>
    <row r="3" spans="1:27">
      <c r="A3" s="79"/>
      <c r="B3" s="186" t="s">
        <v>6</v>
      </c>
      <c r="C3" s="186"/>
      <c r="D3" s="186"/>
      <c r="E3" s="187" t="s">
        <v>4</v>
      </c>
      <c r="F3" s="187"/>
      <c r="G3" s="187"/>
      <c r="H3" s="187" t="s">
        <v>7</v>
      </c>
      <c r="I3" s="187"/>
      <c r="J3" s="187"/>
      <c r="K3" s="54"/>
      <c r="L3" s="33" t="s">
        <v>8</v>
      </c>
      <c r="M3" s="188"/>
      <c r="N3" s="188"/>
      <c r="O3" s="188"/>
      <c r="P3" s="83"/>
      <c r="Q3" s="83"/>
      <c r="R3" s="83"/>
      <c r="S3" s="83"/>
      <c r="Y3" s="186" t="s">
        <v>214</v>
      </c>
      <c r="Z3" s="186"/>
      <c r="AA3" s="186"/>
    </row>
    <row r="4" spans="1:27">
      <c r="A4" s="81" t="s">
        <v>0</v>
      </c>
      <c r="B4" s="46" t="s">
        <v>1</v>
      </c>
      <c r="C4" s="81" t="s">
        <v>3</v>
      </c>
      <c r="D4" s="46" t="s">
        <v>2</v>
      </c>
      <c r="E4" s="82" t="s">
        <v>1</v>
      </c>
      <c r="F4" s="82" t="s">
        <v>5</v>
      </c>
      <c r="G4" s="82" t="s">
        <v>2</v>
      </c>
      <c r="H4" s="82" t="s">
        <v>1</v>
      </c>
      <c r="I4" s="82" t="s">
        <v>5</v>
      </c>
      <c r="J4" s="82" t="s">
        <v>2</v>
      </c>
      <c r="K4" s="54"/>
      <c r="L4" s="82" t="s">
        <v>9</v>
      </c>
      <c r="M4" s="194" t="s">
        <v>10</v>
      </c>
      <c r="N4" s="194"/>
      <c r="O4" s="194"/>
      <c r="P4" s="56" t="s">
        <v>11</v>
      </c>
      <c r="Q4" s="82" t="s">
        <v>12</v>
      </c>
      <c r="R4" s="82" t="s">
        <v>13</v>
      </c>
      <c r="S4" s="82" t="s">
        <v>0</v>
      </c>
      <c r="U4" s="28"/>
      <c r="V4" s="195"/>
      <c r="W4" s="195"/>
      <c r="X4" s="6"/>
      <c r="Y4" s="6"/>
      <c r="Z4" s="10"/>
      <c r="AA4" s="10"/>
    </row>
    <row r="5" spans="1:27">
      <c r="A5" s="79">
        <v>15</v>
      </c>
      <c r="B5" s="46" t="str">
        <f>L5</f>
        <v>Sebastian Pinkowicz</v>
      </c>
      <c r="C5" s="81" t="s">
        <v>3</v>
      </c>
      <c r="D5" s="46" t="str">
        <f>L9</f>
        <v>Kryštof Dvořák</v>
      </c>
      <c r="E5" s="82">
        <v>2</v>
      </c>
      <c r="F5" s="82" t="s">
        <v>5</v>
      </c>
      <c r="G5" s="84">
        <v>0</v>
      </c>
      <c r="H5" s="82">
        <v>22</v>
      </c>
      <c r="I5" s="82" t="s">
        <v>5</v>
      </c>
      <c r="J5" s="82">
        <v>6</v>
      </c>
      <c r="K5" s="44"/>
      <c r="L5" s="104" t="s">
        <v>100</v>
      </c>
      <c r="M5" s="81">
        <f>SUM(H5,H8,H10,H13)</f>
        <v>86</v>
      </c>
      <c r="N5" s="79" t="s">
        <v>5</v>
      </c>
      <c r="O5" s="81">
        <f>SUM(J5,J8,J10,J13)</f>
        <v>27</v>
      </c>
      <c r="P5" s="81">
        <f>M5-O5</f>
        <v>59</v>
      </c>
      <c r="Q5" s="81">
        <f>SUM(E5,E8,E10,E13)</f>
        <v>7</v>
      </c>
      <c r="R5" s="81">
        <f>Q5+(P5/100)</f>
        <v>7.59</v>
      </c>
      <c r="S5" s="81">
        <f>RANK(R5,$R$5:$R$9,0)</f>
        <v>1</v>
      </c>
      <c r="U5" s="28"/>
      <c r="V5" s="13" t="s">
        <v>15</v>
      </c>
      <c r="W5" s="14"/>
      <c r="X5" s="6"/>
      <c r="Y5" s="6"/>
      <c r="Z5" s="10"/>
      <c r="AA5" s="10"/>
    </row>
    <row r="6" spans="1:27">
      <c r="A6" s="79">
        <v>16</v>
      </c>
      <c r="B6" s="46" t="str">
        <f>L6</f>
        <v>Vojtěch Rott</v>
      </c>
      <c r="C6" s="81" t="s">
        <v>3</v>
      </c>
      <c r="D6" s="46" t="str">
        <f>L8</f>
        <v>Jan Marek</v>
      </c>
      <c r="E6" s="82">
        <v>1</v>
      </c>
      <c r="F6" s="82" t="s">
        <v>5</v>
      </c>
      <c r="G6" s="82">
        <v>1</v>
      </c>
      <c r="H6" s="82">
        <v>21</v>
      </c>
      <c r="I6" s="82" t="s">
        <v>5</v>
      </c>
      <c r="J6" s="82">
        <v>16</v>
      </c>
      <c r="K6" s="44"/>
      <c r="L6" s="62" t="s">
        <v>101</v>
      </c>
      <c r="M6" s="81">
        <f>SUM(H6,H9,H11,J13)</f>
        <v>50</v>
      </c>
      <c r="N6" s="81" t="s">
        <v>5</v>
      </c>
      <c r="O6" s="81">
        <f>SUM(J6,J9,H13,J11)</f>
        <v>82</v>
      </c>
      <c r="P6" s="81">
        <f t="shared" ref="P6:P9" si="0">M6-O6</f>
        <v>-32</v>
      </c>
      <c r="Q6" s="81">
        <f>SUM(E6,E9,E11,G13)</f>
        <v>1</v>
      </c>
      <c r="R6" s="81">
        <f t="shared" ref="R6:R9" si="1">Q6+(P6/100)</f>
        <v>0.67999999999999994</v>
      </c>
      <c r="S6" s="81">
        <f t="shared" ref="S6:S9" si="2">RANK(R6,$R$5:$R$9,0)</f>
        <v>4</v>
      </c>
      <c r="U6" s="28"/>
      <c r="V6" s="13"/>
      <c r="W6" s="15"/>
      <c r="X6" s="6"/>
      <c r="Y6" s="6"/>
      <c r="Z6" s="10"/>
      <c r="AA6" s="10"/>
    </row>
    <row r="7" spans="1:27">
      <c r="A7" s="28" t="s">
        <v>210</v>
      </c>
      <c r="B7" s="46" t="str">
        <f>L7</f>
        <v>Jan Pelcr</v>
      </c>
      <c r="C7" s="81" t="s">
        <v>3</v>
      </c>
      <c r="D7" s="46" t="str">
        <f>L9</f>
        <v>Kryštof Dvořák</v>
      </c>
      <c r="E7" s="82">
        <v>2</v>
      </c>
      <c r="F7" s="82" t="s">
        <v>5</v>
      </c>
      <c r="G7" s="82">
        <v>0</v>
      </c>
      <c r="H7" s="82">
        <v>22</v>
      </c>
      <c r="I7" s="82" t="s">
        <v>5</v>
      </c>
      <c r="J7" s="82">
        <v>10</v>
      </c>
      <c r="K7" s="44"/>
      <c r="L7" s="26" t="s">
        <v>102</v>
      </c>
      <c r="M7" s="81">
        <f>SUM(H14,H7,J10,J11)</f>
        <v>81</v>
      </c>
      <c r="N7" s="81" t="s">
        <v>5</v>
      </c>
      <c r="O7" s="81">
        <f>SUM(J7,J14,H11,H10)</f>
        <v>47</v>
      </c>
      <c r="P7" s="81">
        <f t="shared" si="0"/>
        <v>34</v>
      </c>
      <c r="Q7" s="81">
        <f>SUM(E7,E14,G11,G10)</f>
        <v>7</v>
      </c>
      <c r="R7" s="81">
        <f t="shared" si="1"/>
        <v>7.34</v>
      </c>
      <c r="S7" s="81">
        <f t="shared" si="2"/>
        <v>2</v>
      </c>
      <c r="U7" s="28"/>
      <c r="V7" s="13"/>
      <c r="W7" s="22" t="s">
        <v>16</v>
      </c>
      <c r="X7" s="256" t="str">
        <f>L5</f>
        <v>Sebastian Pinkowicz</v>
      </c>
      <c r="Y7" s="257"/>
      <c r="Z7" s="10"/>
      <c r="AA7" s="10"/>
    </row>
    <row r="8" spans="1:27">
      <c r="A8" s="28" t="s">
        <v>211</v>
      </c>
      <c r="B8" s="46" t="str">
        <f>L5</f>
        <v>Sebastian Pinkowicz</v>
      </c>
      <c r="C8" s="81" t="s">
        <v>3</v>
      </c>
      <c r="D8" s="46" t="str">
        <f>L8</f>
        <v>Jan Marek</v>
      </c>
      <c r="E8" s="82">
        <v>2</v>
      </c>
      <c r="F8" s="82" t="s">
        <v>5</v>
      </c>
      <c r="G8" s="82">
        <v>0</v>
      </c>
      <c r="H8" s="82">
        <v>22</v>
      </c>
      <c r="I8" s="82" t="s">
        <v>5</v>
      </c>
      <c r="J8" s="82">
        <v>1</v>
      </c>
      <c r="K8" s="44"/>
      <c r="L8" s="62" t="s">
        <v>103</v>
      </c>
      <c r="M8" s="81">
        <f>SUM(H12,J6,J8,J14)</f>
        <v>26</v>
      </c>
      <c r="N8" s="81" t="s">
        <v>5</v>
      </c>
      <c r="O8" s="81">
        <f>SUM(H6,H8,H14,J12)</f>
        <v>87</v>
      </c>
      <c r="P8" s="81">
        <f t="shared" si="0"/>
        <v>-61</v>
      </c>
      <c r="Q8" s="81">
        <f>SUM(E12,G6,G8,G14)</f>
        <v>1</v>
      </c>
      <c r="R8" s="81">
        <f t="shared" si="1"/>
        <v>0.39</v>
      </c>
      <c r="S8" s="81">
        <f t="shared" si="2"/>
        <v>5</v>
      </c>
      <c r="U8" s="28"/>
      <c r="V8" s="13"/>
      <c r="W8" s="15"/>
      <c r="X8" s="8" t="s">
        <v>15</v>
      </c>
      <c r="Y8" s="11"/>
      <c r="Z8" s="10"/>
      <c r="AA8" s="10"/>
    </row>
    <row r="9" spans="1:27">
      <c r="A9" s="28" t="s">
        <v>212</v>
      </c>
      <c r="B9" s="46" t="str">
        <f>L6</f>
        <v>Vojtěch Rott</v>
      </c>
      <c r="C9" s="81" t="s">
        <v>3</v>
      </c>
      <c r="D9" s="46" t="str">
        <f>L9</f>
        <v>Kryštof Dvořák</v>
      </c>
      <c r="E9" s="82">
        <v>0</v>
      </c>
      <c r="F9" s="82" t="s">
        <v>5</v>
      </c>
      <c r="G9" s="82">
        <v>2</v>
      </c>
      <c r="H9" s="82">
        <v>13</v>
      </c>
      <c r="I9" s="82" t="s">
        <v>5</v>
      </c>
      <c r="J9" s="82">
        <v>22</v>
      </c>
      <c r="K9" s="44"/>
      <c r="L9" s="62" t="s">
        <v>104</v>
      </c>
      <c r="M9" s="81">
        <f>SUM(J5,J7,J9,J12)</f>
        <v>60</v>
      </c>
      <c r="N9" s="81" t="s">
        <v>5</v>
      </c>
      <c r="O9" s="81">
        <f>SUM(H5,H7,H9,H12)</f>
        <v>60</v>
      </c>
      <c r="P9" s="81">
        <f t="shared" si="0"/>
        <v>0</v>
      </c>
      <c r="Q9" s="81">
        <f>SUM(G5,G7,G9,G12)</f>
        <v>4</v>
      </c>
      <c r="R9" s="81">
        <f t="shared" si="1"/>
        <v>4</v>
      </c>
      <c r="S9" s="81">
        <f t="shared" si="2"/>
        <v>3</v>
      </c>
      <c r="U9" s="28"/>
      <c r="V9" s="13"/>
      <c r="W9" s="15"/>
      <c r="X9" s="6"/>
      <c r="Y9" s="7"/>
      <c r="Z9" s="10"/>
      <c r="AA9" s="10"/>
    </row>
    <row r="10" spans="1:27">
      <c r="A10" s="28" t="s">
        <v>209</v>
      </c>
      <c r="B10" s="46" t="str">
        <f>L5</f>
        <v>Sebastian Pinkowicz</v>
      </c>
      <c r="C10" s="81" t="s">
        <v>3</v>
      </c>
      <c r="D10" s="46" t="str">
        <f>L7</f>
        <v>Jan Pelcr</v>
      </c>
      <c r="E10" s="82">
        <v>1</v>
      </c>
      <c r="F10" s="82" t="s">
        <v>5</v>
      </c>
      <c r="G10" s="82">
        <v>1</v>
      </c>
      <c r="H10" s="82">
        <v>20</v>
      </c>
      <c r="I10" s="82" t="s">
        <v>5</v>
      </c>
      <c r="J10" s="82">
        <v>15</v>
      </c>
      <c r="K10" s="44"/>
      <c r="L10" s="45"/>
      <c r="M10" s="4">
        <f>SUM(M5:M9)</f>
        <v>303</v>
      </c>
      <c r="N10" s="3">
        <f>M10-O10</f>
        <v>0</v>
      </c>
      <c r="O10" s="4">
        <f>SUM(O5:O9)</f>
        <v>303</v>
      </c>
      <c r="P10" s="79"/>
      <c r="Q10" s="79"/>
      <c r="R10" s="79"/>
      <c r="S10" s="79"/>
      <c r="U10" s="28"/>
      <c r="V10" s="249"/>
      <c r="W10" s="252"/>
      <c r="X10" s="6"/>
      <c r="Y10" s="7"/>
      <c r="Z10" s="10"/>
      <c r="AA10" s="10"/>
    </row>
    <row r="11" spans="1:27">
      <c r="A11" s="79">
        <v>137</v>
      </c>
      <c r="B11" s="46" t="str">
        <f>L6</f>
        <v>Vojtěch Rott</v>
      </c>
      <c r="C11" s="81" t="s">
        <v>3</v>
      </c>
      <c r="D11" s="46" t="str">
        <f>L7</f>
        <v>Jan Pelcr</v>
      </c>
      <c r="E11" s="82">
        <v>0</v>
      </c>
      <c r="F11" s="82" t="s">
        <v>5</v>
      </c>
      <c r="G11" s="82">
        <v>2</v>
      </c>
      <c r="H11" s="82">
        <v>11</v>
      </c>
      <c r="I11" s="82" t="s">
        <v>5</v>
      </c>
      <c r="J11" s="82">
        <v>22</v>
      </c>
      <c r="K11" s="44"/>
      <c r="L11" s="45"/>
      <c r="M11" s="79"/>
      <c r="N11" s="79"/>
      <c r="O11" s="79"/>
      <c r="P11" s="79"/>
      <c r="Q11" s="79"/>
      <c r="R11" s="79"/>
      <c r="S11" s="79"/>
      <c r="U11" s="28"/>
      <c r="V11" s="13" t="s">
        <v>15</v>
      </c>
      <c r="W11" s="16"/>
      <c r="X11" s="9"/>
      <c r="Y11" s="7"/>
      <c r="Z11" s="10"/>
      <c r="AA11" s="10"/>
    </row>
    <row r="12" spans="1:27">
      <c r="A12" s="79">
        <v>138</v>
      </c>
      <c r="B12" s="46" t="str">
        <f>L8</f>
        <v>Jan Marek</v>
      </c>
      <c r="C12" s="81" t="s">
        <v>3</v>
      </c>
      <c r="D12" s="46" t="str">
        <f>L9</f>
        <v>Kryštof Dvořák</v>
      </c>
      <c r="E12" s="82">
        <v>0</v>
      </c>
      <c r="F12" s="82" t="s">
        <v>5</v>
      </c>
      <c r="G12" s="82">
        <v>2</v>
      </c>
      <c r="H12" s="82">
        <v>3</v>
      </c>
      <c r="I12" s="82" t="s">
        <v>5</v>
      </c>
      <c r="J12" s="82">
        <v>22</v>
      </c>
      <c r="K12" s="44"/>
      <c r="L12" s="45"/>
      <c r="M12" s="79"/>
      <c r="N12" s="79"/>
      <c r="O12" s="79"/>
      <c r="P12" s="79"/>
      <c r="Q12" s="79"/>
      <c r="R12" s="79"/>
      <c r="S12" s="79"/>
      <c r="U12" s="28"/>
      <c r="V12" s="13"/>
      <c r="W12" s="17"/>
      <c r="X12" s="9"/>
      <c r="Y12" s="7"/>
      <c r="Z12" s="10"/>
      <c r="AA12" s="10"/>
    </row>
    <row r="13" spans="1:27">
      <c r="A13" s="79">
        <v>184</v>
      </c>
      <c r="B13" s="46" t="str">
        <f>L5</f>
        <v>Sebastian Pinkowicz</v>
      </c>
      <c r="C13" s="81" t="s">
        <v>3</v>
      </c>
      <c r="D13" s="46" t="str">
        <f>L6</f>
        <v>Vojtěch Rott</v>
      </c>
      <c r="E13" s="82">
        <v>2</v>
      </c>
      <c r="F13" s="82" t="s">
        <v>5</v>
      </c>
      <c r="G13" s="82">
        <v>0</v>
      </c>
      <c r="H13" s="82">
        <v>22</v>
      </c>
      <c r="I13" s="82" t="s">
        <v>5</v>
      </c>
      <c r="J13" s="82">
        <v>5</v>
      </c>
      <c r="K13" s="44"/>
      <c r="L13" s="44"/>
      <c r="M13" s="44"/>
      <c r="N13" s="44"/>
      <c r="O13" s="44"/>
      <c r="P13" s="44"/>
      <c r="Q13" s="44"/>
      <c r="R13" s="44"/>
      <c r="S13" s="44"/>
      <c r="U13" s="28"/>
      <c r="V13" s="13"/>
      <c r="W13" s="247"/>
      <c r="X13" s="247"/>
      <c r="Y13" s="7"/>
      <c r="Z13" s="258" t="str">
        <f>X7</f>
        <v>Sebastian Pinkowicz</v>
      </c>
      <c r="AA13" s="262"/>
    </row>
    <row r="14" spans="1:27">
      <c r="A14" s="79">
        <v>185</v>
      </c>
      <c r="B14" s="46" t="str">
        <f>L7</f>
        <v>Jan Pelcr</v>
      </c>
      <c r="C14" s="81" t="s">
        <v>3</v>
      </c>
      <c r="D14" s="46" t="str">
        <f>L8</f>
        <v>Jan Marek</v>
      </c>
      <c r="E14" s="82">
        <v>2</v>
      </c>
      <c r="F14" s="124" t="s">
        <v>5</v>
      </c>
      <c r="G14" s="82">
        <v>0</v>
      </c>
      <c r="H14" s="82">
        <v>22</v>
      </c>
      <c r="I14" s="82" t="s">
        <v>5</v>
      </c>
      <c r="J14" s="82">
        <v>6</v>
      </c>
      <c r="K14" s="44"/>
      <c r="L14" s="95"/>
      <c r="M14" s="233"/>
      <c r="N14" s="233"/>
      <c r="O14" s="233"/>
      <c r="P14" s="47"/>
      <c r="Q14" s="47"/>
      <c r="R14" s="47"/>
      <c r="S14" s="47"/>
      <c r="U14" s="28"/>
      <c r="V14" s="13"/>
      <c r="W14" s="191"/>
      <c r="X14" s="191"/>
      <c r="Y14" s="7"/>
      <c r="Z14" s="253"/>
      <c r="AA14" s="261"/>
    </row>
    <row r="15" spans="1:27">
      <c r="A15" s="79"/>
      <c r="B15" s="103"/>
      <c r="C15" s="86"/>
      <c r="D15" s="103"/>
      <c r="E15" s="47"/>
      <c r="F15" s="47"/>
      <c r="G15" s="47"/>
      <c r="H15" s="47"/>
      <c r="I15" s="47"/>
      <c r="J15" s="47"/>
      <c r="K15" s="111"/>
      <c r="L15" s="47"/>
      <c r="M15" s="233"/>
      <c r="N15" s="233"/>
      <c r="O15" s="233"/>
      <c r="P15" s="97"/>
      <c r="Q15" s="47"/>
      <c r="R15" s="47"/>
      <c r="S15" s="47"/>
      <c r="U15" s="28"/>
      <c r="V15" s="13"/>
      <c r="W15" s="13"/>
      <c r="X15" s="6"/>
      <c r="Y15" s="7"/>
      <c r="Z15" s="19"/>
      <c r="AA15" s="20"/>
    </row>
    <row r="16" spans="1:27">
      <c r="A16" s="79"/>
      <c r="B16" s="103"/>
      <c r="C16" s="86"/>
      <c r="D16" s="103"/>
      <c r="E16" s="47"/>
      <c r="F16" s="47"/>
      <c r="G16" s="1"/>
      <c r="H16" s="47"/>
      <c r="I16" s="47"/>
      <c r="J16" s="47"/>
      <c r="K16" s="103"/>
      <c r="L16" s="105"/>
      <c r="M16" s="86"/>
      <c r="N16" s="86"/>
      <c r="O16" s="86"/>
      <c r="P16" s="86"/>
      <c r="Q16" s="86"/>
      <c r="R16" s="86"/>
      <c r="S16" s="86"/>
      <c r="U16" s="28" t="s">
        <v>71</v>
      </c>
      <c r="V16" s="249" t="str">
        <f>L8</f>
        <v>Jan Marek</v>
      </c>
      <c r="W16" s="249"/>
      <c r="X16" s="6"/>
      <c r="Y16" s="7"/>
      <c r="Z16" s="19"/>
      <c r="AA16" s="20"/>
    </row>
    <row r="17" spans="1:29">
      <c r="A17" s="79"/>
      <c r="B17" s="103"/>
      <c r="C17" s="86"/>
      <c r="D17" s="103"/>
      <c r="E17" s="47"/>
      <c r="F17" s="47"/>
      <c r="G17" s="47"/>
      <c r="H17" s="47"/>
      <c r="I17" s="47"/>
      <c r="J17" s="47"/>
      <c r="K17" s="103"/>
      <c r="L17" s="98"/>
      <c r="M17" s="86"/>
      <c r="N17" s="86"/>
      <c r="O17" s="86"/>
      <c r="P17" s="86"/>
      <c r="Q17" s="86"/>
      <c r="R17" s="86"/>
      <c r="S17" s="86"/>
      <c r="U17" s="28"/>
      <c r="V17" s="13"/>
      <c r="W17" s="14"/>
      <c r="X17" s="6"/>
      <c r="Y17" s="7"/>
      <c r="Z17" s="19"/>
      <c r="AA17" s="20"/>
    </row>
    <row r="18" spans="1:29">
      <c r="A18" s="79"/>
      <c r="B18" s="103"/>
      <c r="C18" s="86"/>
      <c r="D18" s="103"/>
      <c r="E18" s="47"/>
      <c r="F18" s="47"/>
      <c r="G18" s="47"/>
      <c r="H18" s="47"/>
      <c r="I18" s="47"/>
      <c r="J18" s="47"/>
      <c r="K18" s="103"/>
      <c r="L18" s="99"/>
      <c r="M18" s="86"/>
      <c r="N18" s="86"/>
      <c r="O18" s="86"/>
      <c r="P18" s="86"/>
      <c r="Q18" s="86"/>
      <c r="R18" s="86"/>
      <c r="S18" s="86"/>
      <c r="U18" s="28"/>
      <c r="V18" s="13"/>
      <c r="W18" s="15"/>
      <c r="X18" s="6"/>
      <c r="Y18" s="7"/>
      <c r="Z18" s="19"/>
      <c r="AA18" s="20"/>
    </row>
    <row r="19" spans="1:29">
      <c r="A19" s="79"/>
      <c r="B19" s="103"/>
      <c r="C19" s="86"/>
      <c r="D19" s="103"/>
      <c r="E19" s="47"/>
      <c r="F19" s="47"/>
      <c r="G19" s="47"/>
      <c r="H19" s="47"/>
      <c r="I19" s="47"/>
      <c r="J19" s="47"/>
      <c r="K19" s="103"/>
      <c r="L19" s="98"/>
      <c r="M19" s="86"/>
      <c r="N19" s="86"/>
      <c r="O19" s="86"/>
      <c r="P19" s="86"/>
      <c r="Q19" s="86"/>
      <c r="R19" s="86"/>
      <c r="S19" s="86"/>
      <c r="U19" s="28"/>
      <c r="V19" s="13"/>
      <c r="W19" s="15"/>
      <c r="X19" s="250" t="str">
        <f>V22</f>
        <v>Vojtěch Rott</v>
      </c>
      <c r="Y19" s="251"/>
      <c r="Z19" s="19"/>
      <c r="AA19" s="20"/>
    </row>
    <row r="20" spans="1:29">
      <c r="A20" s="79"/>
      <c r="B20" s="103"/>
      <c r="C20" s="86"/>
      <c r="D20" s="103"/>
      <c r="E20" s="47"/>
      <c r="F20" s="47"/>
      <c r="G20" s="47"/>
      <c r="H20" s="47"/>
      <c r="I20" s="47"/>
      <c r="J20" s="47"/>
      <c r="K20" s="103"/>
      <c r="L20" s="98"/>
      <c r="M20" s="86"/>
      <c r="N20" s="86"/>
      <c r="O20" s="86"/>
      <c r="P20" s="86"/>
      <c r="Q20" s="86"/>
      <c r="R20" s="86"/>
      <c r="S20" s="86"/>
      <c r="U20" s="28"/>
      <c r="V20" s="13"/>
      <c r="W20" s="15"/>
      <c r="X20" s="8" t="s">
        <v>15</v>
      </c>
      <c r="Y20" s="12"/>
      <c r="Z20" s="19"/>
      <c r="AA20" s="20"/>
    </row>
    <row r="21" spans="1:29">
      <c r="A21" s="79"/>
      <c r="B21" s="103"/>
      <c r="C21" s="86"/>
      <c r="D21" s="103"/>
      <c r="E21" s="47"/>
      <c r="F21" s="47"/>
      <c r="G21" s="47"/>
      <c r="H21" s="47"/>
      <c r="I21" s="47"/>
      <c r="J21" s="47"/>
      <c r="K21" s="103"/>
      <c r="L21" s="112"/>
      <c r="M21" s="113"/>
      <c r="N21" s="114"/>
      <c r="O21" s="113"/>
      <c r="P21" s="86"/>
      <c r="Q21" s="86"/>
      <c r="R21" s="86"/>
      <c r="S21" s="86"/>
      <c r="U21" s="28"/>
      <c r="V21" s="13"/>
      <c r="W21" s="15"/>
      <c r="X21" s="6"/>
      <c r="Y21" s="9"/>
      <c r="Z21" s="19"/>
      <c r="AA21" s="20"/>
    </row>
    <row r="22" spans="1:29">
      <c r="A22" s="79"/>
      <c r="B22" s="103"/>
      <c r="C22" s="86"/>
      <c r="D22" s="103"/>
      <c r="E22" s="47"/>
      <c r="F22" s="47"/>
      <c r="G22" s="47"/>
      <c r="H22" s="47"/>
      <c r="I22" s="47"/>
      <c r="J22" s="47"/>
      <c r="K22" s="103"/>
      <c r="L22" s="112"/>
      <c r="M22" s="86"/>
      <c r="N22" s="86"/>
      <c r="O22" s="86"/>
      <c r="P22" s="86"/>
      <c r="Q22" s="86"/>
      <c r="R22" s="86"/>
      <c r="S22" s="86"/>
      <c r="U22" s="1" t="s">
        <v>22</v>
      </c>
      <c r="V22" s="249" t="str">
        <f>L6</f>
        <v>Vojtěch Rott</v>
      </c>
      <c r="W22" s="252"/>
      <c r="X22" s="6"/>
      <c r="Y22" s="6"/>
      <c r="Z22" s="19"/>
      <c r="AA22" s="20"/>
    </row>
    <row r="23" spans="1:29">
      <c r="A23" s="79"/>
      <c r="B23" s="103"/>
      <c r="C23" s="86"/>
      <c r="D23" s="103"/>
      <c r="E23" s="47"/>
      <c r="F23" s="47"/>
      <c r="G23" s="47"/>
      <c r="H23" s="47"/>
      <c r="I23" s="47"/>
      <c r="J23" s="47"/>
      <c r="K23" s="103"/>
      <c r="L23" s="112"/>
      <c r="M23" s="86"/>
      <c r="N23" s="86"/>
      <c r="O23" s="86"/>
      <c r="P23" s="86"/>
      <c r="Q23" s="86"/>
      <c r="R23" s="86"/>
      <c r="S23" s="86"/>
      <c r="U23" s="28"/>
      <c r="Z23" s="18"/>
      <c r="AA23" s="21"/>
    </row>
    <row r="24" spans="1:29">
      <c r="A24" s="79"/>
      <c r="B24" s="103"/>
      <c r="C24" s="86"/>
      <c r="D24" s="103"/>
      <c r="E24" s="47"/>
      <c r="F24" s="47"/>
      <c r="G24" s="47"/>
      <c r="H24" s="47"/>
      <c r="I24" s="47"/>
      <c r="J24" s="47"/>
      <c r="K24" s="103"/>
      <c r="L24" s="103"/>
      <c r="M24" s="103"/>
      <c r="N24" s="103"/>
      <c r="O24" s="103"/>
      <c r="P24" s="103"/>
      <c r="Q24" s="103"/>
      <c r="R24" s="103"/>
      <c r="S24" s="103"/>
      <c r="U24" s="28"/>
      <c r="Z24" s="18"/>
      <c r="AA24" s="21"/>
    </row>
    <row r="25" spans="1:29">
      <c r="A25" s="79"/>
      <c r="B25" s="103"/>
      <c r="C25" s="86"/>
      <c r="D25" s="103"/>
      <c r="E25" s="47"/>
      <c r="F25" s="47"/>
      <c r="G25" s="47"/>
      <c r="H25" s="47"/>
      <c r="I25" s="47"/>
      <c r="J25" s="47"/>
      <c r="K25" s="103"/>
      <c r="L25" s="103"/>
      <c r="M25" s="103"/>
      <c r="N25" s="103"/>
      <c r="O25" s="103"/>
      <c r="P25" s="103"/>
      <c r="Q25" s="103"/>
      <c r="R25" s="103"/>
      <c r="S25" s="103"/>
      <c r="U25" s="206"/>
      <c r="V25" s="206"/>
      <c r="Y25" s="255" t="str">
        <f>X31</f>
        <v>Kryštof Dvořák</v>
      </c>
      <c r="Z25" s="255"/>
      <c r="AA25" s="21"/>
      <c r="AB25" s="260" t="str">
        <f>Z13</f>
        <v>Sebastian Pinkowicz</v>
      </c>
      <c r="AC25" s="255"/>
    </row>
    <row r="26" spans="1:29">
      <c r="A26" s="79"/>
      <c r="B26" s="103"/>
      <c r="C26" s="86"/>
      <c r="D26" s="103"/>
      <c r="E26" s="47"/>
      <c r="F26" s="47"/>
      <c r="G26" s="47"/>
      <c r="H26" s="47"/>
      <c r="I26" s="47"/>
      <c r="J26" s="47"/>
      <c r="K26" s="103"/>
      <c r="L26" s="98"/>
      <c r="M26" s="86"/>
      <c r="N26" s="86"/>
      <c r="O26" s="86"/>
      <c r="P26" s="86"/>
      <c r="Q26" s="86"/>
      <c r="R26" s="86"/>
      <c r="S26" s="86"/>
      <c r="U26" s="205"/>
      <c r="V26" s="205"/>
      <c r="Y26" s="224" t="s">
        <v>50</v>
      </c>
      <c r="Z26" s="224"/>
      <c r="AA26" s="21"/>
    </row>
    <row r="27" spans="1:29">
      <c r="A27" s="79"/>
      <c r="B27" s="103"/>
      <c r="C27" s="86"/>
      <c r="D27" s="103"/>
      <c r="E27" s="47"/>
      <c r="F27" s="47"/>
      <c r="G27" s="47"/>
      <c r="H27" s="47"/>
      <c r="I27" s="47"/>
      <c r="J27" s="47"/>
      <c r="K27" s="103"/>
      <c r="L27" s="98"/>
      <c r="M27" s="86"/>
      <c r="N27" s="86"/>
      <c r="O27" s="86"/>
      <c r="P27" s="86"/>
      <c r="Q27" s="86"/>
      <c r="R27" s="86"/>
      <c r="S27" s="86"/>
      <c r="U27" s="28"/>
      <c r="Z27" s="18"/>
      <c r="AA27" s="21"/>
    </row>
    <row r="28" spans="1:29">
      <c r="A28" s="79"/>
      <c r="B28" s="103"/>
      <c r="C28" s="86"/>
      <c r="D28" s="103"/>
      <c r="E28" s="47"/>
      <c r="F28" s="47"/>
      <c r="G28" s="47"/>
      <c r="H28" s="47"/>
      <c r="I28" s="47"/>
      <c r="J28" s="47"/>
      <c r="K28" s="103"/>
      <c r="L28" s="112"/>
      <c r="M28" s="113"/>
      <c r="N28" s="114"/>
      <c r="O28" s="113"/>
      <c r="P28" s="86"/>
      <c r="Q28" s="86"/>
      <c r="R28" s="86"/>
      <c r="S28" s="86"/>
      <c r="U28" s="28"/>
      <c r="V28" s="195"/>
      <c r="W28" s="195"/>
      <c r="X28" s="6"/>
      <c r="Y28" s="6"/>
      <c r="Z28" s="19"/>
      <c r="AA28" s="20"/>
    </row>
    <row r="29" spans="1:29">
      <c r="A29" s="79"/>
      <c r="B29" s="103"/>
      <c r="C29" s="86"/>
      <c r="D29" s="103"/>
      <c r="E29" s="47"/>
      <c r="F29" s="47"/>
      <c r="G29" s="47"/>
      <c r="H29" s="47"/>
      <c r="I29" s="47"/>
      <c r="J29" s="47"/>
      <c r="K29" s="103"/>
      <c r="L29" s="112"/>
      <c r="M29" s="86"/>
      <c r="N29" s="86"/>
      <c r="O29" s="86"/>
      <c r="P29" s="86"/>
      <c r="Q29" s="86"/>
      <c r="R29" s="86"/>
      <c r="S29" s="86"/>
      <c r="U29" s="28"/>
      <c r="V29" s="13"/>
      <c r="W29" s="14"/>
      <c r="X29" s="6"/>
      <c r="Y29" s="6"/>
      <c r="Z29" s="19"/>
      <c r="AA29" s="20"/>
    </row>
    <row r="30" spans="1:29">
      <c r="A30" s="79"/>
      <c r="B30" s="103"/>
      <c r="C30" s="86"/>
      <c r="D30" s="103"/>
      <c r="E30" s="47"/>
      <c r="F30" s="47"/>
      <c r="G30" s="47"/>
      <c r="H30" s="47"/>
      <c r="I30" s="47"/>
      <c r="J30" s="47"/>
      <c r="K30" s="103"/>
      <c r="L30" s="112"/>
      <c r="M30" s="86"/>
      <c r="N30" s="86"/>
      <c r="O30" s="86"/>
      <c r="P30" s="86"/>
      <c r="Q30" s="86"/>
      <c r="R30" s="86"/>
      <c r="S30" s="86"/>
      <c r="U30" s="28"/>
      <c r="V30" s="13"/>
      <c r="W30" s="15"/>
      <c r="X30" s="6"/>
      <c r="Y30" s="6"/>
      <c r="Z30" s="19"/>
      <c r="AA30" s="20"/>
    </row>
    <row r="31" spans="1:29">
      <c r="A31" s="79"/>
      <c r="B31" s="103"/>
      <c r="C31" s="86"/>
      <c r="D31" s="103"/>
      <c r="E31" s="47"/>
      <c r="F31" s="47"/>
      <c r="G31" s="47"/>
      <c r="H31" s="47"/>
      <c r="I31" s="47"/>
      <c r="J31" s="47"/>
      <c r="K31" s="103"/>
      <c r="L31" s="103"/>
      <c r="M31" s="103"/>
      <c r="N31" s="103"/>
      <c r="O31" s="103"/>
      <c r="P31" s="103"/>
      <c r="Q31" s="103"/>
      <c r="R31" s="103"/>
      <c r="S31" s="103"/>
      <c r="U31" s="28"/>
      <c r="V31" s="13"/>
      <c r="W31" s="22" t="s">
        <v>20</v>
      </c>
      <c r="X31" s="256" t="str">
        <f>L9</f>
        <v>Kryštof Dvořák</v>
      </c>
      <c r="Y31" s="257"/>
      <c r="Z31" s="19"/>
      <c r="AA31" s="20"/>
    </row>
    <row r="32" spans="1:29">
      <c r="A32" s="79"/>
      <c r="B32" s="103"/>
      <c r="C32" s="86"/>
      <c r="D32" s="103"/>
      <c r="E32" s="47"/>
      <c r="F32" s="47"/>
      <c r="G32" s="47"/>
      <c r="H32" s="47"/>
      <c r="I32" s="47"/>
      <c r="J32" s="47"/>
      <c r="K32" s="103"/>
      <c r="L32" s="103"/>
      <c r="M32" s="103"/>
      <c r="N32" s="103"/>
      <c r="O32" s="103"/>
      <c r="P32" s="103"/>
      <c r="Q32" s="103"/>
      <c r="R32" s="103"/>
      <c r="S32" s="103"/>
      <c r="U32" s="28"/>
      <c r="V32" s="13"/>
      <c r="W32" s="15"/>
      <c r="X32" s="8" t="s">
        <v>15</v>
      </c>
      <c r="Y32" s="11"/>
      <c r="Z32" s="19"/>
      <c r="AA32" s="20"/>
    </row>
    <row r="33" spans="21:27">
      <c r="U33" s="28"/>
      <c r="V33" s="13"/>
      <c r="W33" s="15"/>
      <c r="X33" s="6"/>
      <c r="Y33" s="7"/>
      <c r="Z33" s="19"/>
      <c r="AA33" s="20"/>
    </row>
    <row r="34" spans="21:27">
      <c r="U34" s="28"/>
      <c r="V34" s="249"/>
      <c r="W34" s="252"/>
      <c r="X34" s="6"/>
      <c r="Y34" s="7"/>
      <c r="Z34" s="19"/>
      <c r="AA34" s="20"/>
    </row>
    <row r="35" spans="21:27">
      <c r="U35" s="28"/>
      <c r="V35" s="13" t="s">
        <v>15</v>
      </c>
      <c r="W35" s="16"/>
      <c r="X35" s="9"/>
      <c r="Y35" s="7"/>
      <c r="Z35" s="19"/>
      <c r="AA35" s="20"/>
    </row>
    <row r="36" spans="21:27">
      <c r="U36" s="28"/>
      <c r="V36" s="13"/>
      <c r="W36" s="17"/>
      <c r="X36" s="9"/>
      <c r="Y36" s="7"/>
      <c r="Z36" s="19"/>
      <c r="AA36" s="20"/>
    </row>
    <row r="37" spans="21:27">
      <c r="U37" s="28"/>
      <c r="V37" s="13"/>
      <c r="W37" s="247"/>
      <c r="X37" s="247"/>
      <c r="Y37" s="7"/>
      <c r="Z37" s="258" t="str">
        <f>X43</f>
        <v>Jan Pelcr</v>
      </c>
      <c r="AA37" s="259"/>
    </row>
    <row r="38" spans="21:27">
      <c r="U38" s="28"/>
      <c r="V38" s="13"/>
      <c r="W38" s="191"/>
      <c r="X38" s="191"/>
      <c r="Y38" s="7"/>
      <c r="Z38" s="253"/>
      <c r="AA38" s="254"/>
    </row>
    <row r="39" spans="21:27">
      <c r="U39" s="28"/>
      <c r="V39" s="13"/>
      <c r="W39" s="13"/>
      <c r="X39" s="6"/>
      <c r="Y39" s="7"/>
      <c r="Z39" s="10"/>
      <c r="AA39" s="10"/>
    </row>
    <row r="40" spans="21:27">
      <c r="U40" s="28"/>
      <c r="V40" s="249"/>
      <c r="W40" s="249"/>
      <c r="X40" s="6"/>
      <c r="Y40" s="7"/>
      <c r="Z40" s="10"/>
      <c r="AA40" s="10"/>
    </row>
    <row r="41" spans="21:27">
      <c r="U41" s="28"/>
      <c r="V41" s="13" t="s">
        <v>15</v>
      </c>
      <c r="W41" s="14"/>
      <c r="X41" s="6"/>
      <c r="Y41" s="7"/>
      <c r="Z41" s="10"/>
      <c r="AA41" s="10"/>
    </row>
    <row r="42" spans="21:27">
      <c r="U42" s="28"/>
      <c r="V42" s="13"/>
      <c r="W42" s="15"/>
      <c r="X42" s="6"/>
      <c r="Y42" s="7"/>
      <c r="Z42" s="10"/>
      <c r="AA42" s="10"/>
    </row>
    <row r="43" spans="21:27">
      <c r="U43" s="28"/>
      <c r="V43" s="13"/>
      <c r="W43" s="22" t="s">
        <v>18</v>
      </c>
      <c r="X43" s="250" t="str">
        <f>L7</f>
        <v>Jan Pelcr</v>
      </c>
      <c r="Y43" s="251"/>
      <c r="Z43" s="10"/>
      <c r="AA43" s="10"/>
    </row>
    <row r="44" spans="21:27">
      <c r="U44" s="28"/>
      <c r="V44" s="13"/>
      <c r="W44" s="15"/>
      <c r="X44" s="8" t="s">
        <v>15</v>
      </c>
      <c r="Y44" s="12"/>
      <c r="Z44" s="10"/>
      <c r="AA44" s="10"/>
    </row>
    <row r="45" spans="21:27">
      <c r="U45" s="28"/>
      <c r="V45" s="13"/>
      <c r="W45" s="15"/>
      <c r="X45" s="6"/>
      <c r="Y45" s="9"/>
      <c r="Z45" s="10"/>
      <c r="AA45" s="10"/>
    </row>
    <row r="46" spans="21:27">
      <c r="U46" s="28"/>
      <c r="V46" s="249"/>
      <c r="W46" s="252"/>
      <c r="X46" s="6"/>
      <c r="Y46" s="6"/>
      <c r="Z46" s="10"/>
      <c r="AA46" s="10"/>
    </row>
    <row r="52" spans="21:30">
      <c r="U52" s="18"/>
      <c r="V52" s="18"/>
      <c r="W52" s="18"/>
      <c r="X52" s="18"/>
      <c r="Y52" s="206"/>
      <c r="Z52" s="206"/>
      <c r="AA52" s="206"/>
      <c r="AB52" s="18"/>
      <c r="AC52" s="18"/>
      <c r="AD52" s="18"/>
    </row>
    <row r="53" spans="21:30">
      <c r="U53" s="85"/>
      <c r="V53" s="199"/>
      <c r="W53" s="199"/>
      <c r="X53" s="9"/>
      <c r="Y53" s="9"/>
      <c r="Z53" s="19"/>
      <c r="AA53" s="19"/>
      <c r="AB53" s="18"/>
      <c r="AC53" s="18"/>
      <c r="AD53" s="18"/>
    </row>
    <row r="54" spans="21:30">
      <c r="U54" s="85"/>
      <c r="V54" s="17"/>
      <c r="W54" s="17"/>
      <c r="X54" s="9"/>
      <c r="Y54" s="9"/>
      <c r="Z54" s="19"/>
      <c r="AA54" s="19"/>
      <c r="AB54" s="18"/>
      <c r="AC54" s="18"/>
      <c r="AD54" s="18"/>
    </row>
    <row r="55" spans="21:30">
      <c r="U55" s="85"/>
      <c r="V55" s="17"/>
      <c r="W55" s="17"/>
      <c r="X55" s="9"/>
      <c r="Y55" s="9"/>
      <c r="Z55" s="19"/>
      <c r="AA55" s="19"/>
      <c r="AB55" s="18"/>
      <c r="AC55" s="18"/>
      <c r="AD55" s="18"/>
    </row>
    <row r="56" spans="21:30">
      <c r="U56" s="85"/>
      <c r="V56" s="17"/>
      <c r="W56" s="122"/>
      <c r="X56" s="247"/>
      <c r="Y56" s="247"/>
      <c r="Z56" s="19"/>
      <c r="AA56" s="19"/>
      <c r="AB56" s="18"/>
      <c r="AC56" s="18"/>
      <c r="AD56" s="18"/>
    </row>
    <row r="57" spans="21:30">
      <c r="U57" s="85"/>
      <c r="V57" s="17"/>
      <c r="W57" s="17"/>
      <c r="X57" s="123"/>
      <c r="Y57" s="9"/>
      <c r="Z57" s="19"/>
      <c r="AA57" s="19"/>
      <c r="AB57" s="18"/>
      <c r="AC57" s="18"/>
      <c r="AD57" s="18"/>
    </row>
    <row r="58" spans="21:30">
      <c r="U58" s="85"/>
      <c r="V58" s="17"/>
      <c r="W58" s="17"/>
      <c r="X58" s="9"/>
      <c r="Y58" s="9"/>
      <c r="Z58" s="19"/>
      <c r="AA58" s="19"/>
      <c r="AB58" s="18"/>
      <c r="AC58" s="18"/>
      <c r="AD58" s="18"/>
    </row>
    <row r="59" spans="21:30">
      <c r="U59" s="85"/>
      <c r="V59" s="245"/>
      <c r="W59" s="245"/>
      <c r="X59" s="9"/>
      <c r="Y59" s="9"/>
      <c r="Z59" s="19"/>
      <c r="AA59" s="19"/>
      <c r="AB59" s="18"/>
      <c r="AC59" s="18"/>
      <c r="AD59" s="18"/>
    </row>
    <row r="60" spans="21:30">
      <c r="U60" s="85"/>
      <c r="V60" s="17"/>
      <c r="W60" s="17"/>
      <c r="X60" s="9"/>
      <c r="Y60" s="9"/>
      <c r="Z60" s="19"/>
      <c r="AA60" s="19"/>
      <c r="AB60" s="18"/>
      <c r="AC60" s="18"/>
      <c r="AD60" s="18"/>
    </row>
    <row r="61" spans="21:30">
      <c r="U61" s="85"/>
      <c r="V61" s="17"/>
      <c r="W61" s="17"/>
      <c r="X61" s="9"/>
      <c r="Y61" s="9"/>
      <c r="Z61" s="19"/>
      <c r="AA61" s="19"/>
      <c r="AB61" s="18"/>
      <c r="AC61" s="18"/>
      <c r="AD61" s="18"/>
    </row>
    <row r="62" spans="21:30">
      <c r="U62" s="85"/>
      <c r="V62" s="17"/>
      <c r="W62" s="247"/>
      <c r="X62" s="247"/>
      <c r="Y62" s="9"/>
      <c r="Z62" s="248"/>
      <c r="AA62" s="248"/>
      <c r="AB62" s="18"/>
      <c r="AC62" s="18"/>
      <c r="AD62" s="18"/>
    </row>
    <row r="63" spans="21:30">
      <c r="U63" s="85"/>
      <c r="V63" s="17"/>
      <c r="W63" s="191"/>
      <c r="X63" s="191"/>
      <c r="Y63" s="9"/>
      <c r="Z63" s="244"/>
      <c r="AA63" s="244"/>
      <c r="AB63" s="18"/>
      <c r="AC63" s="18"/>
      <c r="AD63" s="18"/>
    </row>
    <row r="64" spans="21:30">
      <c r="U64" s="85"/>
      <c r="V64" s="17"/>
      <c r="W64" s="17"/>
      <c r="X64" s="9"/>
      <c r="Y64" s="9"/>
      <c r="Z64" s="19"/>
      <c r="AA64" s="19"/>
      <c r="AB64" s="18"/>
      <c r="AC64" s="18"/>
      <c r="AD64" s="18"/>
    </row>
    <row r="65" spans="21:30">
      <c r="U65" s="85"/>
      <c r="V65" s="245"/>
      <c r="W65" s="245"/>
      <c r="X65" s="9"/>
      <c r="Y65" s="9"/>
      <c r="Z65" s="19"/>
      <c r="AA65" s="19"/>
      <c r="AB65" s="18"/>
      <c r="AC65" s="18"/>
      <c r="AD65" s="18"/>
    </row>
    <row r="66" spans="21:30">
      <c r="U66" s="85"/>
      <c r="V66" s="17"/>
      <c r="W66" s="17"/>
      <c r="X66" s="9"/>
      <c r="Y66" s="9"/>
      <c r="Z66" s="19"/>
      <c r="AA66" s="19"/>
      <c r="AB66" s="18"/>
      <c r="AC66" s="18"/>
      <c r="AD66" s="18"/>
    </row>
    <row r="67" spans="21:30">
      <c r="U67" s="85"/>
      <c r="V67" s="17"/>
      <c r="W67" s="17"/>
      <c r="X67" s="9"/>
      <c r="Y67" s="9"/>
      <c r="Z67" s="19"/>
      <c r="AA67" s="19"/>
      <c r="AB67" s="18"/>
      <c r="AC67" s="18"/>
      <c r="AD67" s="18"/>
    </row>
    <row r="68" spans="21:30">
      <c r="U68" s="85"/>
      <c r="V68" s="17"/>
      <c r="W68" s="122"/>
      <c r="X68" s="246"/>
      <c r="Y68" s="246"/>
      <c r="Z68" s="19"/>
      <c r="AA68" s="19"/>
      <c r="AB68" s="18"/>
      <c r="AC68" s="18"/>
      <c r="AD68" s="18"/>
    </row>
    <row r="69" spans="21:30">
      <c r="U69" s="85"/>
      <c r="V69" s="17"/>
      <c r="W69" s="17"/>
      <c r="X69" s="123"/>
      <c r="Y69" s="9"/>
      <c r="Z69" s="19"/>
      <c r="AA69" s="19"/>
      <c r="AB69" s="18"/>
      <c r="AC69" s="18"/>
      <c r="AD69" s="18"/>
    </row>
    <row r="70" spans="21:30">
      <c r="U70" s="85"/>
      <c r="V70" s="17"/>
      <c r="W70" s="17"/>
      <c r="X70" s="9"/>
      <c r="Y70" s="9"/>
      <c r="Z70" s="19"/>
      <c r="AA70" s="19"/>
      <c r="AB70" s="18"/>
      <c r="AC70" s="18"/>
      <c r="AD70" s="18"/>
    </row>
    <row r="71" spans="21:30">
      <c r="U71" s="1"/>
      <c r="V71" s="245"/>
      <c r="W71" s="245"/>
      <c r="X71" s="9"/>
      <c r="Y71" s="9"/>
      <c r="Z71" s="19"/>
      <c r="AA71" s="19"/>
      <c r="AB71" s="18"/>
      <c r="AC71" s="18"/>
      <c r="AD71" s="18"/>
    </row>
    <row r="72" spans="21:30">
      <c r="U72" s="85"/>
      <c r="V72" s="18"/>
      <c r="W72" s="18"/>
      <c r="X72" s="18"/>
      <c r="Y72" s="18"/>
      <c r="Z72" s="18"/>
      <c r="AA72" s="18"/>
      <c r="AB72" s="18"/>
      <c r="AC72" s="18"/>
      <c r="AD72" s="18"/>
    </row>
    <row r="73" spans="21:30">
      <c r="U73" s="85"/>
      <c r="V73" s="18"/>
      <c r="W73" s="18"/>
      <c r="X73" s="18"/>
      <c r="Y73" s="18"/>
      <c r="Z73" s="18"/>
      <c r="AA73" s="18"/>
      <c r="AB73" s="18"/>
      <c r="AC73" s="18"/>
      <c r="AD73" s="18"/>
    </row>
    <row r="74" spans="21:30">
      <c r="U74" s="43"/>
      <c r="V74" s="43"/>
      <c r="W74" s="18"/>
      <c r="X74" s="18"/>
      <c r="Y74" s="206"/>
      <c r="Z74" s="206"/>
      <c r="AA74" s="18"/>
      <c r="AB74" s="206"/>
      <c r="AC74" s="206"/>
      <c r="AD74" s="18"/>
    </row>
    <row r="75" spans="21:30">
      <c r="U75" s="43"/>
      <c r="V75" s="43"/>
      <c r="W75" s="18"/>
      <c r="X75" s="18"/>
      <c r="Y75" s="205"/>
      <c r="Z75" s="205"/>
      <c r="AA75" s="18"/>
      <c r="AB75" s="205"/>
      <c r="AC75" s="205"/>
      <c r="AD75" s="18"/>
    </row>
    <row r="76" spans="21:30">
      <c r="U76" s="85"/>
      <c r="V76" s="18"/>
      <c r="W76" s="18"/>
      <c r="X76" s="18"/>
      <c r="Y76" s="18"/>
      <c r="Z76" s="18"/>
      <c r="AA76" s="18"/>
      <c r="AB76" s="18"/>
      <c r="AC76" s="18"/>
      <c r="AD76" s="18"/>
    </row>
    <row r="77" spans="21:30">
      <c r="U77" s="85"/>
      <c r="V77" s="199"/>
      <c r="W77" s="199"/>
      <c r="X77" s="9"/>
      <c r="Y77" s="9"/>
      <c r="Z77" s="19"/>
      <c r="AA77" s="19"/>
      <c r="AB77" s="18"/>
      <c r="AC77" s="18"/>
      <c r="AD77" s="18"/>
    </row>
    <row r="78" spans="21:30">
      <c r="U78" s="85"/>
      <c r="V78" s="17"/>
      <c r="W78" s="17"/>
      <c r="X78" s="9"/>
      <c r="Y78" s="9"/>
      <c r="Z78" s="19"/>
      <c r="AA78" s="19"/>
      <c r="AB78" s="18"/>
      <c r="AC78" s="18"/>
      <c r="AD78" s="18"/>
    </row>
    <row r="79" spans="21:30">
      <c r="U79" s="85"/>
      <c r="V79" s="17"/>
      <c r="W79" s="17"/>
      <c r="X79" s="9"/>
      <c r="Y79" s="9"/>
      <c r="Z79" s="19"/>
      <c r="AA79" s="19"/>
      <c r="AB79" s="18"/>
      <c r="AC79" s="18"/>
      <c r="AD79" s="18"/>
    </row>
    <row r="80" spans="21:30">
      <c r="U80" s="85"/>
      <c r="V80" s="17"/>
      <c r="W80" s="122"/>
      <c r="X80" s="247"/>
      <c r="Y80" s="247"/>
      <c r="Z80" s="19"/>
      <c r="AA80" s="19"/>
      <c r="AB80" s="18"/>
      <c r="AC80" s="18"/>
      <c r="AD80" s="18"/>
    </row>
    <row r="81" spans="21:30">
      <c r="U81" s="85"/>
      <c r="V81" s="17"/>
      <c r="W81" s="17"/>
      <c r="X81" s="123"/>
      <c r="Y81" s="9"/>
      <c r="Z81" s="19"/>
      <c r="AA81" s="19"/>
      <c r="AB81" s="18"/>
      <c r="AC81" s="18"/>
      <c r="AD81" s="18"/>
    </row>
    <row r="82" spans="21:30">
      <c r="U82" s="85"/>
      <c r="V82" s="17"/>
      <c r="W82" s="17"/>
      <c r="X82" s="9"/>
      <c r="Y82" s="9"/>
      <c r="Z82" s="19"/>
      <c r="AA82" s="19"/>
      <c r="AB82" s="18"/>
      <c r="AC82" s="18"/>
      <c r="AD82" s="18"/>
    </row>
    <row r="83" spans="21:30">
      <c r="U83" s="85"/>
      <c r="V83" s="245"/>
      <c r="W83" s="245"/>
      <c r="X83" s="9"/>
      <c r="Y83" s="9"/>
      <c r="Z83" s="19"/>
      <c r="AA83" s="19"/>
      <c r="AB83" s="18"/>
      <c r="AC83" s="18"/>
      <c r="AD83" s="18"/>
    </row>
    <row r="84" spans="21:30">
      <c r="U84" s="85"/>
      <c r="V84" s="17"/>
      <c r="W84" s="17"/>
      <c r="X84" s="9"/>
      <c r="Y84" s="9"/>
      <c r="Z84" s="19"/>
      <c r="AA84" s="19"/>
      <c r="AB84" s="18"/>
      <c r="AC84" s="18"/>
      <c r="AD84" s="18"/>
    </row>
    <row r="85" spans="21:30">
      <c r="U85" s="85"/>
      <c r="V85" s="17"/>
      <c r="W85" s="17"/>
      <c r="X85" s="9"/>
      <c r="Y85" s="9"/>
      <c r="Z85" s="19"/>
      <c r="AA85" s="19"/>
      <c r="AB85" s="18"/>
      <c r="AC85" s="18"/>
      <c r="AD85" s="18"/>
    </row>
    <row r="86" spans="21:30">
      <c r="U86" s="206"/>
      <c r="V86" s="206"/>
      <c r="W86" s="247"/>
      <c r="X86" s="247"/>
      <c r="Y86" s="9"/>
      <c r="Z86" s="248"/>
      <c r="AA86" s="248"/>
      <c r="AB86" s="18"/>
      <c r="AC86" s="18"/>
      <c r="AD86" s="18"/>
    </row>
    <row r="87" spans="21:30">
      <c r="U87" s="205"/>
      <c r="V87" s="205"/>
      <c r="W87" s="191"/>
      <c r="X87" s="191"/>
      <c r="Y87" s="9"/>
      <c r="Z87" s="244"/>
      <c r="AA87" s="244"/>
      <c r="AB87" s="18"/>
      <c r="AC87" s="18"/>
      <c r="AD87" s="18"/>
    </row>
    <row r="88" spans="21:30">
      <c r="U88" s="85"/>
      <c r="V88" s="17"/>
      <c r="W88" s="17"/>
      <c r="X88" s="9"/>
      <c r="Y88" s="9"/>
      <c r="Z88" s="19"/>
      <c r="AA88" s="19"/>
      <c r="AB88" s="18"/>
      <c r="AC88" s="18"/>
      <c r="AD88" s="18"/>
    </row>
    <row r="89" spans="21:30">
      <c r="U89" s="85"/>
      <c r="V89" s="245"/>
      <c r="W89" s="245"/>
      <c r="X89" s="9"/>
      <c r="Y89" s="9"/>
      <c r="Z89" s="19"/>
      <c r="AA89" s="19"/>
      <c r="AB89" s="18"/>
      <c r="AC89" s="18"/>
      <c r="AD89" s="18"/>
    </row>
    <row r="90" spans="21:30">
      <c r="U90" s="85"/>
      <c r="V90" s="17"/>
      <c r="W90" s="17"/>
      <c r="X90" s="9"/>
      <c r="Y90" s="9"/>
      <c r="Z90" s="19"/>
      <c r="AA90" s="19"/>
      <c r="AB90" s="18"/>
      <c r="AC90" s="18"/>
      <c r="AD90" s="18"/>
    </row>
    <row r="91" spans="21:30">
      <c r="U91" s="85"/>
      <c r="V91" s="17"/>
      <c r="W91" s="17"/>
      <c r="X91" s="9"/>
      <c r="Y91" s="9"/>
      <c r="Z91" s="19"/>
      <c r="AA91" s="19"/>
      <c r="AB91" s="18"/>
      <c r="AC91" s="18"/>
      <c r="AD91" s="18"/>
    </row>
    <row r="92" spans="21:30">
      <c r="U92" s="85"/>
      <c r="V92" s="17"/>
      <c r="W92" s="122"/>
      <c r="X92" s="246"/>
      <c r="Y92" s="246"/>
      <c r="Z92" s="19"/>
      <c r="AA92" s="19"/>
      <c r="AB92" s="18"/>
      <c r="AC92" s="18"/>
      <c r="AD92" s="18"/>
    </row>
    <row r="93" spans="21:30">
      <c r="U93" s="85"/>
      <c r="V93" s="17"/>
      <c r="W93" s="17"/>
      <c r="X93" s="123"/>
      <c r="Y93" s="9"/>
      <c r="Z93" s="19"/>
      <c r="AA93" s="19"/>
      <c r="AB93" s="18"/>
      <c r="AC93" s="18"/>
      <c r="AD93" s="18"/>
    </row>
    <row r="94" spans="21:30">
      <c r="U94" s="85"/>
      <c r="V94" s="17"/>
      <c r="W94" s="17"/>
      <c r="X94" s="9"/>
      <c r="Y94" s="9"/>
      <c r="Z94" s="19"/>
      <c r="AA94" s="19"/>
      <c r="AB94" s="18"/>
      <c r="AC94" s="18"/>
      <c r="AD94" s="18"/>
    </row>
    <row r="95" spans="21:30">
      <c r="U95" s="85"/>
      <c r="V95" s="245"/>
      <c r="W95" s="245"/>
      <c r="X95" s="9"/>
      <c r="Y95" s="9"/>
      <c r="Z95" s="19"/>
      <c r="AA95" s="19"/>
      <c r="AB95" s="18"/>
      <c r="AC95" s="18"/>
      <c r="AD95" s="18"/>
    </row>
    <row r="96" spans="21:30">
      <c r="U96" s="18"/>
      <c r="V96" s="18"/>
      <c r="W96" s="18"/>
      <c r="X96" s="18"/>
      <c r="Y96" s="18"/>
      <c r="Z96" s="18"/>
      <c r="AA96" s="18"/>
      <c r="AB96" s="18"/>
      <c r="AC96" s="18"/>
      <c r="AD96" s="18"/>
    </row>
  </sheetData>
  <mergeCells count="61">
    <mergeCell ref="W13:X13"/>
    <mergeCell ref="Z13:AA13"/>
    <mergeCell ref="B1:D1"/>
    <mergeCell ref="B3:D3"/>
    <mergeCell ref="E3:G3"/>
    <mergeCell ref="H3:J3"/>
    <mergeCell ref="M3:O3"/>
    <mergeCell ref="Y3:AA3"/>
    <mergeCell ref="M4:O4"/>
    <mergeCell ref="V4:W4"/>
    <mergeCell ref="X7:Y7"/>
    <mergeCell ref="V10:W10"/>
    <mergeCell ref="AB25:AC25"/>
    <mergeCell ref="U26:V26"/>
    <mergeCell ref="Y26:Z26"/>
    <mergeCell ref="M14:O14"/>
    <mergeCell ref="W14:X14"/>
    <mergeCell ref="Z14:AA14"/>
    <mergeCell ref="M15:O15"/>
    <mergeCell ref="V16:W16"/>
    <mergeCell ref="X19:Y19"/>
    <mergeCell ref="W38:X38"/>
    <mergeCell ref="Z38:AA38"/>
    <mergeCell ref="V22:W22"/>
    <mergeCell ref="U25:V25"/>
    <mergeCell ref="Y25:Z25"/>
    <mergeCell ref="V28:W28"/>
    <mergeCell ref="X31:Y31"/>
    <mergeCell ref="V34:W34"/>
    <mergeCell ref="W37:X37"/>
    <mergeCell ref="Z37:AA37"/>
    <mergeCell ref="V65:W65"/>
    <mergeCell ref="V40:W40"/>
    <mergeCell ref="X43:Y43"/>
    <mergeCell ref="V46:W46"/>
    <mergeCell ref="Y52:AA52"/>
    <mergeCell ref="V53:W53"/>
    <mergeCell ref="X56:Y56"/>
    <mergeCell ref="V59:W59"/>
    <mergeCell ref="W62:X62"/>
    <mergeCell ref="Z62:AA62"/>
    <mergeCell ref="W63:X63"/>
    <mergeCell ref="Z63:AA63"/>
    <mergeCell ref="X68:Y68"/>
    <mergeCell ref="V71:W71"/>
    <mergeCell ref="Y74:Z74"/>
    <mergeCell ref="AB74:AC74"/>
    <mergeCell ref="Y75:Z75"/>
    <mergeCell ref="AB75:AC75"/>
    <mergeCell ref="Z87:AA87"/>
    <mergeCell ref="V89:W89"/>
    <mergeCell ref="X92:Y92"/>
    <mergeCell ref="V95:W95"/>
    <mergeCell ref="V77:W77"/>
    <mergeCell ref="X80:Y80"/>
    <mergeCell ref="V83:W83"/>
    <mergeCell ref="U86:V86"/>
    <mergeCell ref="W86:X86"/>
    <mergeCell ref="U87:V87"/>
    <mergeCell ref="W87:X87"/>
    <mergeCell ref="Z86:AA86"/>
  </mergeCells>
  <conditionalFormatting sqref="V4 V10 V16 V22">
    <cfRule type="expression" dxfId="179" priority="15" stopIfTrue="1">
      <formula>OR(AND(V4&lt;&gt;"Bye",V5="Bye"),W4=$G$5)</formula>
    </cfRule>
    <cfRule type="expression" dxfId="178" priority="16" stopIfTrue="1">
      <formula>W5=$G$5</formula>
    </cfRule>
  </conditionalFormatting>
  <conditionalFormatting sqref="V5 V11 V17">
    <cfRule type="expression" dxfId="177" priority="13" stopIfTrue="1">
      <formula>OR(AND(V5&lt;&gt;"Bye",V4="Bye"),W5=$G$5)</formula>
    </cfRule>
    <cfRule type="expression" dxfId="176" priority="14" stopIfTrue="1">
      <formula>W4=$G$5</formula>
    </cfRule>
  </conditionalFormatting>
  <conditionalFormatting sqref="V28 V34 V40 V46">
    <cfRule type="expression" dxfId="175" priority="11" stopIfTrue="1">
      <formula>OR(AND(V28&lt;&gt;"Bye",V29="Bye"),W28=$G$5)</formula>
    </cfRule>
    <cfRule type="expression" dxfId="174" priority="12" stopIfTrue="1">
      <formula>W29=$G$5</formula>
    </cfRule>
  </conditionalFormatting>
  <conditionalFormatting sqref="V29 V35 V41">
    <cfRule type="expression" dxfId="173" priority="9" stopIfTrue="1">
      <formula>OR(AND(V29&lt;&gt;"Bye",V28="Bye"),W29=$G$5)</formula>
    </cfRule>
    <cfRule type="expression" dxfId="172" priority="10" stopIfTrue="1">
      <formula>W28=$G$5</formula>
    </cfRule>
  </conditionalFormatting>
  <conditionalFormatting sqref="V53 V59 V65 V71">
    <cfRule type="expression" dxfId="171" priority="7" stopIfTrue="1">
      <formula>OR(AND(V53&lt;&gt;"Bye",V54="Bye"),W53=$G$5)</formula>
    </cfRule>
    <cfRule type="expression" dxfId="170" priority="8" stopIfTrue="1">
      <formula>W54=$G$5</formula>
    </cfRule>
  </conditionalFormatting>
  <conditionalFormatting sqref="V54 V60 V66">
    <cfRule type="expression" dxfId="169" priority="5" stopIfTrue="1">
      <formula>OR(AND(V54&lt;&gt;"Bye",V53="Bye"),W54=$G$5)</formula>
    </cfRule>
    <cfRule type="expression" dxfId="168" priority="6" stopIfTrue="1">
      <formula>W53=$G$5</formula>
    </cfRule>
  </conditionalFormatting>
  <conditionalFormatting sqref="V77 V83 V89 V95">
    <cfRule type="expression" dxfId="167" priority="3" stopIfTrue="1">
      <formula>OR(AND(V77&lt;&gt;"Bye",V78="Bye"),W77=$G$5)</formula>
    </cfRule>
    <cfRule type="expression" dxfId="166" priority="4" stopIfTrue="1">
      <formula>W78=$G$5</formula>
    </cfRule>
  </conditionalFormatting>
  <conditionalFormatting sqref="V78 V84 V90">
    <cfRule type="expression" dxfId="165" priority="1" stopIfTrue="1">
      <formula>OR(AND(V78&lt;&gt;"Bye",V77="Bye"),W78=$G$5)</formula>
    </cfRule>
    <cfRule type="expression" dxfId="164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NE - U7</vt:lpstr>
      <vt:lpstr>NE - Dívky U9</vt:lpstr>
      <vt:lpstr>NE - Kluci U9</vt:lpstr>
      <vt:lpstr>NE - Dívky U11</vt:lpstr>
      <vt:lpstr>NE - Kluci U11</vt:lpstr>
      <vt:lpstr>NE - Dívky U13</vt:lpstr>
      <vt:lpstr>NE - Kluci U13</vt:lpstr>
      <vt:lpstr>SO - Dívky U8</vt:lpstr>
      <vt:lpstr>SO - Kluci U8</vt:lpstr>
      <vt:lpstr>SO - Dívky U10</vt:lpstr>
      <vt:lpstr>SO - Kluci U10</vt:lpstr>
      <vt:lpstr>SO - Dívky U12</vt:lpstr>
      <vt:lpstr>SO - Kluci U12</vt:lpstr>
      <vt:lpstr>SO - Dívky U14</vt:lpstr>
      <vt:lpstr>SO - Kluci U14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Muttley</dc:creator>
  <cp:lastModifiedBy>Muttley</cp:lastModifiedBy>
  <cp:lastPrinted>2014-04-27T12:10:11Z</cp:lastPrinted>
  <dcterms:created xsi:type="dcterms:W3CDTF">2013-04-25T09:43:11Z</dcterms:created>
  <dcterms:modified xsi:type="dcterms:W3CDTF">2014-04-28T08:26:15Z</dcterms:modified>
</cp:coreProperties>
</file>